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omments4.xml" ContentType="application/vnd.openxmlformats-officedocument.spreadsheetml.comments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comments5.xml" ContentType="application/vnd.openxmlformats-officedocument.spreadsheetml.comments+xml"/>
  <Override PartName="/xl/charts/chart5.xml" ContentType="application/vnd.openxmlformats-officedocument.drawingml.chart+xml"/>
  <Override PartName="/xl/drawings/drawing7.xml" ContentType="application/vnd.openxmlformats-officedocument.drawing+xml"/>
  <Override PartName="/xl/comments6.xml" ContentType="application/vnd.openxmlformats-officedocument.spreadsheetml.comments+xml"/>
  <Override PartName="/xl/charts/chart6.xml" ContentType="application/vnd.openxmlformats-officedocument.drawingml.chart+xml"/>
  <Override PartName="/xl/drawings/drawing8.xml" ContentType="application/vnd.openxmlformats-officedocument.drawing+xml"/>
  <Override PartName="/xl/comments7.xml" ContentType="application/vnd.openxmlformats-officedocument.spreadsheetml.comments+xml"/>
  <Override PartName="/xl/charts/chart7.xml" ContentType="application/vnd.openxmlformats-officedocument.drawingml.chart+xml"/>
  <Override PartName="/xl/drawings/drawing9.xml" ContentType="application/vnd.openxmlformats-officedocument.drawing+xml"/>
  <Override PartName="/xl/comments8.xml" ContentType="application/vnd.openxmlformats-officedocument.spreadsheetml.comments+xml"/>
  <Override PartName="/xl/charts/chart8.xml" ContentType="application/vnd.openxmlformats-officedocument.drawingml.chart+xml"/>
  <Override PartName="/xl/drawings/drawing10.xml" ContentType="application/vnd.openxmlformats-officedocument.drawing+xml"/>
  <Override PartName="/xl/comments9.xml" ContentType="application/vnd.openxmlformats-officedocument.spreadsheetml.comments+xml"/>
  <Override PartName="/xl/charts/chart9.xml" ContentType="application/vnd.openxmlformats-officedocument.drawingml.chart+xml"/>
  <Override PartName="/xl/drawings/drawing11.xml" ContentType="application/vnd.openxmlformats-officedocument.drawing+xml"/>
  <Override PartName="/xl/comments10.xml" ContentType="application/vnd.openxmlformats-officedocument.spreadsheetml.comments+xml"/>
  <Override PartName="/xl/charts/chart10.xml" ContentType="application/vnd.openxmlformats-officedocument.drawingml.chart+xml"/>
  <Override PartName="/xl/drawings/drawing12.xml" ContentType="application/vnd.openxmlformats-officedocument.drawing+xml"/>
  <Override PartName="/xl/comments11.xml" ContentType="application/vnd.openxmlformats-officedocument.spreadsheetml.comments+xml"/>
  <Override PartName="/xl/charts/chart11.xml" ContentType="application/vnd.openxmlformats-officedocument.drawingml.chart+xml"/>
  <Override PartName="/xl/drawings/drawing13.xml" ContentType="application/vnd.openxmlformats-officedocument.drawing+xml"/>
  <Override PartName="/xl/comments12.xml" ContentType="application/vnd.openxmlformats-officedocument.spreadsheetml.comments+xml"/>
  <Override PartName="/xl/charts/chart12.xml" ContentType="application/vnd.openxmlformats-officedocument.drawingml.chart+xml"/>
  <Override PartName="/xl/drawings/drawing14.xml" ContentType="application/vnd.openxmlformats-officedocument.drawing+xml"/>
  <Override PartName="/xl/charts/chart13.xml" ContentType="application/vnd.openxmlformats-officedocument.drawingml.chart+xml"/>
  <Override PartName="/xl/drawings/drawing15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co\1 - Clientes\Mark Contábil\Planejamento\Projeto Toma de Conta\Planilhas - Originais alterada sem senha\Planilhas 2026\------ Enviar Atratis\Controle Pessoal\"/>
    </mc:Choice>
  </mc:AlternateContent>
  <xr:revisionPtr revIDLastSave="0" documentId="13_ncr:1_{77B4FFEB-99DD-42F5-AF6A-04F8C6A81D31}" xr6:coauthVersionLast="47" xr6:coauthVersionMax="47" xr10:uidLastSave="{00000000-0000-0000-0000-000000000000}"/>
  <bookViews>
    <workbookView xWindow="-120" yWindow="480" windowWidth="29040" windowHeight="15840" tabRatio="943" xr2:uid="{4E71BF35-934A-40F4-A9E9-EE3B3B7D0D49}"/>
  </bookViews>
  <sheets>
    <sheet name="Página Inicial" sheetId="3" r:id="rId1"/>
    <sheet name="Jan" sheetId="2" r:id="rId2"/>
    <sheet name="Fev" sheetId="11" r:id="rId3"/>
    <sheet name="Mar" sheetId="12" r:id="rId4"/>
    <sheet name="Abr" sheetId="13" r:id="rId5"/>
    <sheet name="Mai" sheetId="14" r:id="rId6"/>
    <sheet name="Jun" sheetId="7" r:id="rId7"/>
    <sheet name="Jul" sheetId="8" r:id="rId8"/>
    <sheet name="Ago" sheetId="9" r:id="rId9"/>
    <sheet name="Set" sheetId="10" r:id="rId10"/>
    <sheet name="Out" sheetId="5" r:id="rId11"/>
    <sheet name="Nov" sheetId="6" r:id="rId12"/>
    <sheet name="Dez" sheetId="4" r:id="rId13"/>
    <sheet name="Orç. x Rea. Anual" sheetId="18" r:id="rId14"/>
    <sheet name="Gráficos" sheetId="15" r:id="rId15"/>
    <sheet name="Jan a Dez" sheetId="16" r:id="rId16"/>
  </sheets>
  <definedNames>
    <definedName name="_xlnm.Print_Area" localSheetId="4">Abr!$A$1:$N$215</definedName>
    <definedName name="_xlnm.Print_Area" localSheetId="8">Ago!$A$1:$N$215</definedName>
    <definedName name="_xlnm.Print_Area" localSheetId="12">Dez!$A$1:$N$215</definedName>
    <definedName name="_xlnm.Print_Area" localSheetId="2">Fev!$A$1:$N$215</definedName>
    <definedName name="_xlnm.Print_Area" localSheetId="14">Gráficos!$A$1:$M$38</definedName>
    <definedName name="_xlnm.Print_Area" localSheetId="1">Jan!$A$1:$N$215</definedName>
    <definedName name="_xlnm.Print_Area" localSheetId="15">'Jan a Dez'!$A$1:$AF$59</definedName>
    <definedName name="_xlnm.Print_Area" localSheetId="7">Jul!$A$1:$N$215</definedName>
    <definedName name="_xlnm.Print_Area" localSheetId="6">Jun!$A$1:$N$215</definedName>
    <definedName name="_xlnm.Print_Area" localSheetId="5">Mai!$A$1:$N$215</definedName>
    <definedName name="_xlnm.Print_Area" localSheetId="3">Mar!$A$1:$N$215</definedName>
    <definedName name="_xlnm.Print_Area" localSheetId="11">Nov!$A$1:$N$215</definedName>
    <definedName name="_xlnm.Print_Area" localSheetId="13">'Orç. x Rea. Anual'!$A$1:$N$166</definedName>
    <definedName name="_xlnm.Print_Area" localSheetId="10">Out!$A$1:$N$215</definedName>
    <definedName name="_xlnm.Print_Area" localSheetId="9">Set!$A$1:$N$215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" i="18" l="1"/>
  <c r="H4" i="18"/>
  <c r="D5" i="18"/>
  <c r="K5" i="18" s="1"/>
  <c r="G5" i="18"/>
  <c r="H5" i="18"/>
  <c r="D6" i="18"/>
  <c r="K6" i="18"/>
  <c r="G6" i="18"/>
  <c r="H6" i="18"/>
  <c r="D7" i="18"/>
  <c r="K7" i="18" s="1"/>
  <c r="G7" i="18"/>
  <c r="H7" i="18"/>
  <c r="D8" i="18"/>
  <c r="G8" i="18"/>
  <c r="M8" i="18" s="1"/>
  <c r="H8" i="18"/>
  <c r="D9" i="18"/>
  <c r="K9" i="18" s="1"/>
  <c r="G9" i="18"/>
  <c r="M9" i="18" s="1"/>
  <c r="H9" i="18"/>
  <c r="D10" i="18"/>
  <c r="K10" i="18" s="1"/>
  <c r="G10" i="18"/>
  <c r="M10" i="18" s="1"/>
  <c r="H10" i="18"/>
  <c r="D14" i="18"/>
  <c r="G14" i="18"/>
  <c r="H14" i="18"/>
  <c r="D15" i="18"/>
  <c r="G15" i="18"/>
  <c r="H15" i="18"/>
  <c r="D16" i="18"/>
  <c r="G16" i="18"/>
  <c r="H16" i="18"/>
  <c r="D17" i="18"/>
  <c r="K17" i="18"/>
  <c r="G17" i="18"/>
  <c r="H17" i="18"/>
  <c r="D18" i="18"/>
  <c r="K18" i="18"/>
  <c r="G18" i="18"/>
  <c r="M18" i="18"/>
  <c r="H18" i="18"/>
  <c r="D19" i="18"/>
  <c r="K19" i="18"/>
  <c r="G19" i="18"/>
  <c r="H19" i="18"/>
  <c r="D20" i="18"/>
  <c r="K20" i="18" s="1"/>
  <c r="G20" i="18"/>
  <c r="M20" i="18" s="1"/>
  <c r="H20" i="18"/>
  <c r="D21" i="18"/>
  <c r="K21" i="18" s="1"/>
  <c r="G21" i="18"/>
  <c r="H21" i="18"/>
  <c r="D22" i="18"/>
  <c r="K22" i="18"/>
  <c r="G22" i="18"/>
  <c r="H22" i="18"/>
  <c r="D23" i="18"/>
  <c r="K23" i="18" s="1"/>
  <c r="G23" i="18"/>
  <c r="M23" i="18" s="1"/>
  <c r="H23" i="18"/>
  <c r="D24" i="18"/>
  <c r="K24" i="18" s="1"/>
  <c r="G24" i="18"/>
  <c r="M24" i="18"/>
  <c r="H24" i="18"/>
  <c r="D25" i="18"/>
  <c r="K25" i="18"/>
  <c r="G25" i="18"/>
  <c r="M25" i="18"/>
  <c r="H25" i="18"/>
  <c r="D26" i="18"/>
  <c r="K26" i="18"/>
  <c r="G26" i="18"/>
  <c r="H26" i="18"/>
  <c r="M26" i="18"/>
  <c r="D27" i="18"/>
  <c r="K27" i="18"/>
  <c r="G27" i="18"/>
  <c r="H27" i="18"/>
  <c r="D31" i="18"/>
  <c r="K31" i="18" s="1"/>
  <c r="G31" i="18"/>
  <c r="H31" i="18"/>
  <c r="D32" i="18"/>
  <c r="K32" i="18"/>
  <c r="G32" i="18"/>
  <c r="H32" i="18"/>
  <c r="M32" i="18"/>
  <c r="D33" i="18"/>
  <c r="G33" i="18"/>
  <c r="H33" i="18"/>
  <c r="D34" i="18"/>
  <c r="K34" i="18"/>
  <c r="G34" i="18"/>
  <c r="H34" i="18"/>
  <c r="M34" i="18" s="1"/>
  <c r="D35" i="18"/>
  <c r="K35" i="18"/>
  <c r="G35" i="18"/>
  <c r="H35" i="18"/>
  <c r="D36" i="18"/>
  <c r="K36" i="18" s="1"/>
  <c r="G36" i="18"/>
  <c r="M36" i="18"/>
  <c r="H36" i="18"/>
  <c r="D37" i="18"/>
  <c r="K37" i="18"/>
  <c r="G37" i="18"/>
  <c r="M37" i="18"/>
  <c r="H37" i="18"/>
  <c r="D38" i="18"/>
  <c r="K38" i="18"/>
  <c r="G38" i="18"/>
  <c r="H38" i="18"/>
  <c r="D42" i="18"/>
  <c r="G42" i="18"/>
  <c r="H42" i="18"/>
  <c r="D43" i="18"/>
  <c r="K43" i="18"/>
  <c r="G43" i="18"/>
  <c r="M43" i="18" s="1"/>
  <c r="H43" i="18"/>
  <c r="D44" i="18"/>
  <c r="G44" i="18"/>
  <c r="H44" i="18"/>
  <c r="D45" i="18"/>
  <c r="K45" i="18"/>
  <c r="G45" i="18"/>
  <c r="H45" i="18"/>
  <c r="D46" i="18"/>
  <c r="K46" i="18"/>
  <c r="G46" i="18"/>
  <c r="H46" i="18"/>
  <c r="D47" i="18"/>
  <c r="K47" i="18"/>
  <c r="G47" i="18"/>
  <c r="M47" i="18" s="1"/>
  <c r="H47" i="18"/>
  <c r="D48" i="18"/>
  <c r="K48" i="18" s="1"/>
  <c r="G48" i="18"/>
  <c r="M48" i="18" s="1"/>
  <c r="H48" i="18"/>
  <c r="D49" i="18"/>
  <c r="K49" i="18" s="1"/>
  <c r="G49" i="18"/>
  <c r="M49" i="18" s="1"/>
  <c r="H49" i="18"/>
  <c r="D53" i="18"/>
  <c r="K53" i="18" s="1"/>
  <c r="G53" i="18"/>
  <c r="H53" i="18"/>
  <c r="D54" i="18"/>
  <c r="K54" i="18"/>
  <c r="G54" i="18"/>
  <c r="H54" i="18"/>
  <c r="D55" i="18"/>
  <c r="K55" i="18" s="1"/>
  <c r="G55" i="18"/>
  <c r="M55" i="18"/>
  <c r="H55" i="18"/>
  <c r="D56" i="18"/>
  <c r="K56" i="18"/>
  <c r="G56" i="18"/>
  <c r="M56" i="18"/>
  <c r="H56" i="18"/>
  <c r="D57" i="18"/>
  <c r="K57" i="18"/>
  <c r="G57" i="18"/>
  <c r="H57" i="18"/>
  <c r="M57" i="18"/>
  <c r="D58" i="18"/>
  <c r="K58" i="18"/>
  <c r="G58" i="18"/>
  <c r="H58" i="18"/>
  <c r="D59" i="18"/>
  <c r="K59" i="18" s="1"/>
  <c r="G59" i="18"/>
  <c r="H59" i="18"/>
  <c r="D60" i="18"/>
  <c r="K60" i="18"/>
  <c r="G60" i="18"/>
  <c r="H60" i="18"/>
  <c r="M60" i="18" s="1"/>
  <c r="D61" i="18"/>
  <c r="K61" i="18"/>
  <c r="G61" i="18"/>
  <c r="M61" i="18" s="1"/>
  <c r="H61" i="18"/>
  <c r="D65" i="18"/>
  <c r="K65" i="18"/>
  <c r="G65" i="18"/>
  <c r="M65" i="18" s="1"/>
  <c r="H65" i="18"/>
  <c r="D66" i="18"/>
  <c r="K66" i="18" s="1"/>
  <c r="G66" i="18"/>
  <c r="M66" i="18" s="1"/>
  <c r="H66" i="18"/>
  <c r="D67" i="18"/>
  <c r="K67" i="18" s="1"/>
  <c r="G67" i="18"/>
  <c r="M67" i="18"/>
  <c r="H67" i="18"/>
  <c r="D68" i="18"/>
  <c r="K68" i="18" s="1"/>
  <c r="G68" i="18"/>
  <c r="H68" i="18"/>
  <c r="D69" i="18"/>
  <c r="K69" i="18"/>
  <c r="G69" i="18"/>
  <c r="H69" i="18"/>
  <c r="D70" i="18"/>
  <c r="K70" i="18" s="1"/>
  <c r="G70" i="18"/>
  <c r="H70" i="18"/>
  <c r="M70" i="18" s="1"/>
  <c r="D71" i="18"/>
  <c r="K71" i="18" s="1"/>
  <c r="G71" i="18"/>
  <c r="M71" i="18"/>
  <c r="H71" i="18"/>
  <c r="D72" i="18"/>
  <c r="G72" i="18"/>
  <c r="H72" i="18"/>
  <c r="M72" i="18"/>
  <c r="D73" i="18"/>
  <c r="K73" i="18"/>
  <c r="G73" i="18"/>
  <c r="H73" i="18"/>
  <c r="D77" i="18"/>
  <c r="K77" i="18"/>
  <c r="G77" i="18"/>
  <c r="H77" i="18"/>
  <c r="D78" i="18"/>
  <c r="K78" i="18"/>
  <c r="G78" i="18"/>
  <c r="M78" i="18" s="1"/>
  <c r="H78" i="18"/>
  <c r="D79" i="18"/>
  <c r="K79" i="18" s="1"/>
  <c r="G79" i="18"/>
  <c r="H79" i="18"/>
  <c r="D80" i="18"/>
  <c r="K80" i="18"/>
  <c r="G80" i="18"/>
  <c r="H80" i="18"/>
  <c r="M80" i="18"/>
  <c r="D81" i="18"/>
  <c r="G81" i="18"/>
  <c r="M81" i="18" s="1"/>
  <c r="H81" i="18"/>
  <c r="D82" i="18"/>
  <c r="K82" i="18" s="1"/>
  <c r="G82" i="18"/>
  <c r="H82" i="18"/>
  <c r="D83" i="18"/>
  <c r="K83" i="18"/>
  <c r="G83" i="18"/>
  <c r="H83" i="18"/>
  <c r="D84" i="18"/>
  <c r="K84" i="18" s="1"/>
  <c r="G84" i="18"/>
  <c r="M84" i="18" s="1"/>
  <c r="H84" i="18"/>
  <c r="D85" i="18"/>
  <c r="K85" i="18" s="1"/>
  <c r="G85" i="18"/>
  <c r="H85" i="18"/>
  <c r="D86" i="18"/>
  <c r="K86" i="18"/>
  <c r="G86" i="18"/>
  <c r="H86" i="18"/>
  <c r="D87" i="18"/>
  <c r="K87" i="18" s="1"/>
  <c r="G87" i="18"/>
  <c r="H87" i="18"/>
  <c r="D88" i="18"/>
  <c r="K88" i="18"/>
  <c r="G88" i="18"/>
  <c r="H88" i="18"/>
  <c r="M88" i="18"/>
  <c r="D92" i="18"/>
  <c r="K92" i="18"/>
  <c r="G92" i="18"/>
  <c r="H92" i="18"/>
  <c r="D93" i="18"/>
  <c r="G93" i="18"/>
  <c r="H93" i="18"/>
  <c r="D94" i="18"/>
  <c r="G94" i="18"/>
  <c r="H94" i="18"/>
  <c r="K94" i="18"/>
  <c r="D95" i="18"/>
  <c r="K95" i="18"/>
  <c r="G95" i="18"/>
  <c r="M95" i="18" s="1"/>
  <c r="H95" i="18"/>
  <c r="D96" i="18"/>
  <c r="K96" i="18"/>
  <c r="G96" i="18"/>
  <c r="H96" i="18"/>
  <c r="D97" i="18"/>
  <c r="K97" i="18"/>
  <c r="G97" i="18"/>
  <c r="M97" i="18" s="1"/>
  <c r="H97" i="18"/>
  <c r="D98" i="18"/>
  <c r="G98" i="18"/>
  <c r="M98" i="18" s="1"/>
  <c r="H98" i="18"/>
  <c r="D99" i="18"/>
  <c r="K99" i="18" s="1"/>
  <c r="G99" i="18"/>
  <c r="M99" i="18" s="1"/>
  <c r="H99" i="18"/>
  <c r="D103" i="18"/>
  <c r="G103" i="18"/>
  <c r="H103" i="18"/>
  <c r="D104" i="18"/>
  <c r="K104" i="18" s="1"/>
  <c r="G104" i="18"/>
  <c r="M104" i="18" s="1"/>
  <c r="H104" i="18"/>
  <c r="D105" i="18"/>
  <c r="K105" i="18" s="1"/>
  <c r="G105" i="18"/>
  <c r="M105" i="18"/>
  <c r="H105" i="18"/>
  <c r="D106" i="18"/>
  <c r="K106" i="18" s="1"/>
  <c r="G106" i="18"/>
  <c r="M106" i="18" s="1"/>
  <c r="H106" i="18"/>
  <c r="D107" i="18"/>
  <c r="K107" i="18"/>
  <c r="G107" i="18"/>
  <c r="M107" i="18" s="1"/>
  <c r="H107" i="18"/>
  <c r="D108" i="18"/>
  <c r="K108" i="18"/>
  <c r="G108" i="18"/>
  <c r="H108" i="18"/>
  <c r="M108" i="18" s="1"/>
  <c r="D109" i="18"/>
  <c r="G109" i="18"/>
  <c r="H109" i="18"/>
  <c r="K109" i="18"/>
  <c r="D110" i="18"/>
  <c r="K110" i="18" s="1"/>
  <c r="G110" i="18"/>
  <c r="H110" i="18"/>
  <c r="M110" i="18" s="1"/>
  <c r="D111" i="18"/>
  <c r="K111" i="18" s="1"/>
  <c r="G111" i="18"/>
  <c r="H111" i="18"/>
  <c r="D112" i="18"/>
  <c r="K112" i="18"/>
  <c r="G112" i="18"/>
  <c r="M112" i="18" s="1"/>
  <c r="H112" i="18"/>
  <c r="D113" i="18"/>
  <c r="K113" i="18"/>
  <c r="G113" i="18"/>
  <c r="M113" i="18" s="1"/>
  <c r="H113" i="18"/>
  <c r="D117" i="18"/>
  <c r="D128" i="18" s="1"/>
  <c r="G117" i="18"/>
  <c r="M117" i="18" s="1"/>
  <c r="H117" i="18"/>
  <c r="D118" i="18"/>
  <c r="K118" i="18" s="1"/>
  <c r="G118" i="18"/>
  <c r="M118" i="18"/>
  <c r="H118" i="18"/>
  <c r="D119" i="18"/>
  <c r="K119" i="18" s="1"/>
  <c r="G119" i="18"/>
  <c r="M119" i="18" s="1"/>
  <c r="H119" i="18"/>
  <c r="D120" i="18"/>
  <c r="K120" i="18"/>
  <c r="G120" i="18"/>
  <c r="H120" i="18"/>
  <c r="D121" i="18"/>
  <c r="K121" i="18"/>
  <c r="G121" i="18"/>
  <c r="M121" i="18" s="1"/>
  <c r="H121" i="18"/>
  <c r="D122" i="18"/>
  <c r="K122" i="18" s="1"/>
  <c r="G122" i="18"/>
  <c r="M122" i="18" s="1"/>
  <c r="H122" i="18"/>
  <c r="D123" i="18"/>
  <c r="K123" i="18" s="1"/>
  <c r="G123" i="18"/>
  <c r="H123" i="18"/>
  <c r="M123" i="18" s="1"/>
  <c r="D124" i="18"/>
  <c r="K124" i="18" s="1"/>
  <c r="G124" i="18"/>
  <c r="M124" i="18" s="1"/>
  <c r="H124" i="18"/>
  <c r="D125" i="18"/>
  <c r="K125" i="18" s="1"/>
  <c r="G125" i="18"/>
  <c r="M125" i="18"/>
  <c r="H125" i="18"/>
  <c r="D126" i="18"/>
  <c r="K126" i="18"/>
  <c r="G126" i="18"/>
  <c r="H126" i="18"/>
  <c r="M126" i="18" s="1"/>
  <c r="D127" i="18"/>
  <c r="G127" i="18"/>
  <c r="M127" i="18" s="1"/>
  <c r="H127" i="18"/>
  <c r="K127" i="18"/>
  <c r="W49" i="16"/>
  <c r="W50" i="16"/>
  <c r="W48" i="16"/>
  <c r="W44" i="16"/>
  <c r="W43" i="16"/>
  <c r="W45" i="16" s="1"/>
  <c r="W52" i="16" s="1"/>
  <c r="W39" i="16"/>
  <c r="W38" i="16"/>
  <c r="Y49" i="16"/>
  <c r="Y50" i="16"/>
  <c r="Y48" i="16"/>
  <c r="Y44" i="16"/>
  <c r="Y43" i="16"/>
  <c r="Y45" i="16" s="1"/>
  <c r="Y39" i="16"/>
  <c r="Y38" i="16"/>
  <c r="Y40" i="16" s="1"/>
  <c r="Y52" i="16" s="1"/>
  <c r="U49" i="16"/>
  <c r="U48" i="16"/>
  <c r="U50" i="16"/>
  <c r="U44" i="16"/>
  <c r="U43" i="16"/>
  <c r="U45" i="16"/>
  <c r="U39" i="16"/>
  <c r="U38" i="16"/>
  <c r="U40" i="16" s="1"/>
  <c r="S49" i="16"/>
  <c r="S48" i="16"/>
  <c r="S50" i="16" s="1"/>
  <c r="S44" i="16"/>
  <c r="S43" i="16"/>
  <c r="S39" i="16"/>
  <c r="S38" i="16"/>
  <c r="S40" i="16" s="1"/>
  <c r="Q49" i="16"/>
  <c r="Q48" i="16"/>
  <c r="Q50" i="16" s="1"/>
  <c r="Q44" i="16"/>
  <c r="Q43" i="16"/>
  <c r="Q45" i="16" s="1"/>
  <c r="Q39" i="16"/>
  <c r="Q38" i="16"/>
  <c r="O49" i="16"/>
  <c r="O50" i="16" s="1"/>
  <c r="O48" i="16"/>
  <c r="O44" i="16"/>
  <c r="O45" i="16" s="1"/>
  <c r="O52" i="16" s="1"/>
  <c r="O43" i="16"/>
  <c r="O39" i="16"/>
  <c r="O40" i="16"/>
  <c r="O38" i="16"/>
  <c r="M49" i="16"/>
  <c r="M48" i="16"/>
  <c r="M50" i="16" s="1"/>
  <c r="M44" i="16"/>
  <c r="M43" i="16"/>
  <c r="M45" i="16"/>
  <c r="M39" i="16"/>
  <c r="M38" i="16"/>
  <c r="M40" i="16" s="1"/>
  <c r="M52" i="16" s="1"/>
  <c r="K49" i="16"/>
  <c r="K48" i="16"/>
  <c r="K50" i="16" s="1"/>
  <c r="K44" i="16"/>
  <c r="K43" i="16"/>
  <c r="K45" i="16" s="1"/>
  <c r="K39" i="16"/>
  <c r="K40" i="16" s="1"/>
  <c r="K52" i="16" s="1"/>
  <c r="K38" i="16"/>
  <c r="I49" i="16"/>
  <c r="I48" i="16"/>
  <c r="I50" i="16"/>
  <c r="I44" i="16"/>
  <c r="I43" i="16"/>
  <c r="I45" i="16" s="1"/>
  <c r="I39" i="16"/>
  <c r="I38" i="16"/>
  <c r="G49" i="16"/>
  <c r="G48" i="16"/>
  <c r="G44" i="16"/>
  <c r="G45" i="16" s="1"/>
  <c r="G43" i="16"/>
  <c r="G39" i="16"/>
  <c r="G40" i="16" s="1"/>
  <c r="G38" i="16"/>
  <c r="E49" i="16"/>
  <c r="E48" i="16"/>
  <c r="E50" i="16"/>
  <c r="E44" i="16"/>
  <c r="E43" i="16"/>
  <c r="E39" i="16"/>
  <c r="E38" i="16"/>
  <c r="E40" i="16"/>
  <c r="C49" i="16"/>
  <c r="C48" i="16"/>
  <c r="C39" i="16"/>
  <c r="C38" i="16"/>
  <c r="C40" i="16" s="1"/>
  <c r="G152" i="8"/>
  <c r="G11" i="2"/>
  <c r="G137" i="2"/>
  <c r="C31" i="16" s="1"/>
  <c r="C33" i="16" s="1"/>
  <c r="I11" i="2"/>
  <c r="H11" i="2"/>
  <c r="G11" i="11"/>
  <c r="H11" i="11"/>
  <c r="I11" i="11"/>
  <c r="G28" i="11"/>
  <c r="I28" i="11" s="1"/>
  <c r="G11" i="12"/>
  <c r="H11" i="12"/>
  <c r="G11" i="13"/>
  <c r="H11" i="13"/>
  <c r="G137" i="13" s="1"/>
  <c r="I31" i="16" s="1"/>
  <c r="G11" i="14"/>
  <c r="I11" i="14" s="1"/>
  <c r="H11" i="14"/>
  <c r="G11" i="7"/>
  <c r="H11" i="7"/>
  <c r="G11" i="8"/>
  <c r="H11" i="8"/>
  <c r="G11" i="9"/>
  <c r="H11" i="9"/>
  <c r="G11" i="10"/>
  <c r="H11" i="10"/>
  <c r="G11" i="5"/>
  <c r="I11" i="5" s="1"/>
  <c r="G154" i="5" s="1"/>
  <c r="U35" i="16" s="1"/>
  <c r="H11" i="5"/>
  <c r="G11" i="6"/>
  <c r="H11" i="6"/>
  <c r="G11" i="4"/>
  <c r="G28" i="4"/>
  <c r="D28" i="2"/>
  <c r="D39" i="2"/>
  <c r="K39" i="2"/>
  <c r="D50" i="2"/>
  <c r="D62" i="2"/>
  <c r="E53" i="2" s="1"/>
  <c r="D74" i="2"/>
  <c r="K74" i="2"/>
  <c r="D89" i="2"/>
  <c r="E77" i="2"/>
  <c r="D100" i="2"/>
  <c r="D114" i="2"/>
  <c r="K114" i="2"/>
  <c r="G28" i="2"/>
  <c r="I28" i="2"/>
  <c r="G39" i="2"/>
  <c r="G50" i="2"/>
  <c r="G62" i="2"/>
  <c r="G74" i="2"/>
  <c r="G100" i="2"/>
  <c r="G114" i="2"/>
  <c r="G102" i="2"/>
  <c r="H28" i="2"/>
  <c r="H39" i="2"/>
  <c r="H74" i="2"/>
  <c r="H89" i="2"/>
  <c r="H100" i="2"/>
  <c r="I100" i="2" s="1"/>
  <c r="H114" i="2"/>
  <c r="I114" i="2"/>
  <c r="H170" i="2"/>
  <c r="G39" i="11"/>
  <c r="G50" i="11"/>
  <c r="I50" i="11" s="1"/>
  <c r="I42" i="11" s="1"/>
  <c r="E12" i="16" s="1"/>
  <c r="G62" i="11"/>
  <c r="G74" i="11"/>
  <c r="G89" i="11"/>
  <c r="G100" i="11"/>
  <c r="I100" i="11"/>
  <c r="G114" i="11"/>
  <c r="H28" i="11"/>
  <c r="H39" i="11"/>
  <c r="H50" i="11"/>
  <c r="H62" i="11"/>
  <c r="H74" i="11"/>
  <c r="I74" i="11" s="1"/>
  <c r="H89" i="11"/>
  <c r="H100" i="11"/>
  <c r="H114" i="11"/>
  <c r="I114" i="11" s="1"/>
  <c r="D28" i="11"/>
  <c r="E14" i="11"/>
  <c r="D39" i="11"/>
  <c r="D50" i="11"/>
  <c r="K50" i="11" s="1"/>
  <c r="D62" i="11"/>
  <c r="D74" i="11"/>
  <c r="D89" i="11"/>
  <c r="K89" i="11"/>
  <c r="D100" i="11"/>
  <c r="K100" i="11"/>
  <c r="D114" i="11"/>
  <c r="G28" i="12"/>
  <c r="I28" i="12"/>
  <c r="G7" i="16" s="1"/>
  <c r="G39" i="12"/>
  <c r="G50" i="12"/>
  <c r="G74" i="12"/>
  <c r="I74" i="12"/>
  <c r="G89" i="12"/>
  <c r="G100" i="12"/>
  <c r="G114" i="12"/>
  <c r="H28" i="12"/>
  <c r="H39" i="12"/>
  <c r="H50" i="12"/>
  <c r="H74" i="12"/>
  <c r="H89" i="12"/>
  <c r="H100" i="12"/>
  <c r="H114" i="12"/>
  <c r="I114" i="12"/>
  <c r="D28" i="12"/>
  <c r="K28" i="12"/>
  <c r="D39" i="12"/>
  <c r="D50" i="12"/>
  <c r="D62" i="12"/>
  <c r="K62" i="12" s="1"/>
  <c r="D74" i="12"/>
  <c r="K74" i="12"/>
  <c r="D89" i="12"/>
  <c r="D100" i="12"/>
  <c r="D114" i="12"/>
  <c r="K114" i="12"/>
  <c r="G28" i="13"/>
  <c r="I28" i="13" s="1"/>
  <c r="G39" i="13"/>
  <c r="I39" i="13" s="1"/>
  <c r="G50" i="13"/>
  <c r="I50" i="13" s="1"/>
  <c r="G41" i="13" s="1"/>
  <c r="G62" i="13"/>
  <c r="G74" i="13"/>
  <c r="G89" i="13"/>
  <c r="G100" i="13"/>
  <c r="G114" i="13"/>
  <c r="H28" i="13"/>
  <c r="H39" i="13"/>
  <c r="H50" i="13"/>
  <c r="H62" i="13"/>
  <c r="H74" i="13"/>
  <c r="H89" i="13"/>
  <c r="H100" i="13"/>
  <c r="H114" i="13"/>
  <c r="D28" i="13"/>
  <c r="K28" i="13" s="1"/>
  <c r="D39" i="13"/>
  <c r="K39" i="13"/>
  <c r="D50" i="13"/>
  <c r="D62" i="13"/>
  <c r="D74" i="13"/>
  <c r="D89" i="13"/>
  <c r="K89" i="13"/>
  <c r="D100" i="13"/>
  <c r="K100" i="13"/>
  <c r="D114" i="13"/>
  <c r="E103" i="13" s="1"/>
  <c r="G28" i="14"/>
  <c r="G39" i="14"/>
  <c r="G50" i="14"/>
  <c r="I50" i="14" s="1"/>
  <c r="H165" i="14" s="1"/>
  <c r="G62" i="14"/>
  <c r="I62" i="14" s="1"/>
  <c r="G74" i="14"/>
  <c r="G89" i="14"/>
  <c r="G100" i="14"/>
  <c r="I100" i="14" s="1"/>
  <c r="G114" i="14"/>
  <c r="H28" i="14"/>
  <c r="H39" i="14"/>
  <c r="H50" i="14"/>
  <c r="H62" i="14"/>
  <c r="H74" i="14"/>
  <c r="I74" i="14" s="1"/>
  <c r="H89" i="14"/>
  <c r="H100" i="14"/>
  <c r="H114" i="14"/>
  <c r="I114" i="14" s="1"/>
  <c r="D28" i="14"/>
  <c r="D39" i="14"/>
  <c r="D50" i="14"/>
  <c r="K50" i="14"/>
  <c r="D62" i="14"/>
  <c r="D74" i="14"/>
  <c r="D89" i="14"/>
  <c r="E77" i="14" s="1"/>
  <c r="D100" i="14"/>
  <c r="D114" i="14"/>
  <c r="G28" i="7"/>
  <c r="G39" i="7"/>
  <c r="G50" i="7"/>
  <c r="G74" i="7"/>
  <c r="G89" i="7"/>
  <c r="I89" i="7" s="1"/>
  <c r="G100" i="7"/>
  <c r="G114" i="7"/>
  <c r="H28" i="7"/>
  <c r="H39" i="7"/>
  <c r="H50" i="7"/>
  <c r="I50" i="7"/>
  <c r="H74" i="7"/>
  <c r="H89" i="7"/>
  <c r="H100" i="7"/>
  <c r="I100" i="7" s="1"/>
  <c r="I92" i="7" s="1"/>
  <c r="M20" i="16" s="1"/>
  <c r="H114" i="7"/>
  <c r="D28" i="7"/>
  <c r="K28" i="7" s="1"/>
  <c r="D39" i="7"/>
  <c r="D50" i="7"/>
  <c r="E42" i="7"/>
  <c r="D62" i="7"/>
  <c r="D74" i="7"/>
  <c r="D89" i="7"/>
  <c r="D100" i="7"/>
  <c r="K100" i="7"/>
  <c r="D114" i="7"/>
  <c r="D28" i="8"/>
  <c r="K28" i="8" s="1"/>
  <c r="D39" i="8"/>
  <c r="K39" i="8" s="1"/>
  <c r="D50" i="8"/>
  <c r="D62" i="8"/>
  <c r="K62" i="8"/>
  <c r="D74" i="8"/>
  <c r="E65" i="8"/>
  <c r="D89" i="8"/>
  <c r="D100" i="8"/>
  <c r="D114" i="8"/>
  <c r="G28" i="8"/>
  <c r="G39" i="8"/>
  <c r="G50" i="8"/>
  <c r="G62" i="8"/>
  <c r="G74" i="8"/>
  <c r="G89" i="8"/>
  <c r="G100" i="8"/>
  <c r="I100" i="8" s="1"/>
  <c r="G114" i="8"/>
  <c r="H28" i="8"/>
  <c r="I28" i="8" s="1"/>
  <c r="H163" i="8" s="1"/>
  <c r="H39" i="8"/>
  <c r="H50" i="8"/>
  <c r="H74" i="8"/>
  <c r="I74" i="8"/>
  <c r="H89" i="8"/>
  <c r="H100" i="8"/>
  <c r="H114" i="8"/>
  <c r="I114" i="8"/>
  <c r="G28" i="9"/>
  <c r="G39" i="9"/>
  <c r="G50" i="9"/>
  <c r="G74" i="9"/>
  <c r="I74" i="9" s="1"/>
  <c r="H167" i="9" s="1"/>
  <c r="G89" i="9"/>
  <c r="G100" i="9"/>
  <c r="G114" i="9"/>
  <c r="H28" i="9"/>
  <c r="H39" i="9"/>
  <c r="H50" i="9"/>
  <c r="H74" i="9"/>
  <c r="H89" i="9"/>
  <c r="I89" i="9" s="1"/>
  <c r="H100" i="9"/>
  <c r="H114" i="9"/>
  <c r="I114" i="9"/>
  <c r="D28" i="9"/>
  <c r="D39" i="9"/>
  <c r="D50" i="9"/>
  <c r="K50" i="9"/>
  <c r="D62" i="9"/>
  <c r="D74" i="9"/>
  <c r="K74" i="9" s="1"/>
  <c r="D89" i="9"/>
  <c r="K89" i="9"/>
  <c r="D100" i="9"/>
  <c r="D114" i="9"/>
  <c r="G28" i="10"/>
  <c r="G39" i="10"/>
  <c r="I39" i="10" s="1"/>
  <c r="G30" i="10" s="1"/>
  <c r="G50" i="10"/>
  <c r="I50" i="10"/>
  <c r="S11" i="16" s="1"/>
  <c r="G62" i="10"/>
  <c r="G74" i="10"/>
  <c r="I74" i="10" s="1"/>
  <c r="G64" i="10" s="1"/>
  <c r="G89" i="10"/>
  <c r="G100" i="10"/>
  <c r="I100" i="10"/>
  <c r="G114" i="10"/>
  <c r="H28" i="10"/>
  <c r="I28" i="10" s="1"/>
  <c r="H39" i="10"/>
  <c r="H50" i="10"/>
  <c r="H74" i="10"/>
  <c r="H89" i="10"/>
  <c r="H100" i="10"/>
  <c r="H114" i="10"/>
  <c r="D28" i="10"/>
  <c r="D39" i="10"/>
  <c r="E31" i="10"/>
  <c r="D50" i="10"/>
  <c r="D62" i="10"/>
  <c r="D74" i="10"/>
  <c r="E65" i="10" s="1"/>
  <c r="D89" i="10"/>
  <c r="D100" i="10"/>
  <c r="D114" i="10"/>
  <c r="K114" i="10"/>
  <c r="D28" i="5"/>
  <c r="D39" i="5"/>
  <c r="D50" i="5"/>
  <c r="E42" i="5" s="1"/>
  <c r="D62" i="5"/>
  <c r="D74" i="5"/>
  <c r="D89" i="5"/>
  <c r="K89" i="5"/>
  <c r="D100" i="5"/>
  <c r="K100" i="5"/>
  <c r="D114" i="5"/>
  <c r="G28" i="5"/>
  <c r="G39" i="5"/>
  <c r="G50" i="5"/>
  <c r="G74" i="5"/>
  <c r="I74" i="5"/>
  <c r="G89" i="5"/>
  <c r="G100" i="5"/>
  <c r="G114" i="5"/>
  <c r="I114" i="5" s="1"/>
  <c r="H28" i="5"/>
  <c r="H39" i="5"/>
  <c r="H50" i="5"/>
  <c r="H74" i="5"/>
  <c r="H89" i="5"/>
  <c r="H100" i="5"/>
  <c r="I100" i="5"/>
  <c r="H114" i="5"/>
  <c r="D28" i="6"/>
  <c r="K28" i="6" s="1"/>
  <c r="D39" i="6"/>
  <c r="D50" i="6"/>
  <c r="K50" i="6"/>
  <c r="D62" i="6"/>
  <c r="D74" i="6"/>
  <c r="K74" i="6"/>
  <c r="D89" i="6"/>
  <c r="E77" i="6" s="1"/>
  <c r="D100" i="6"/>
  <c r="D114" i="6"/>
  <c r="G28" i="6"/>
  <c r="G39" i="6"/>
  <c r="I39" i="6" s="1"/>
  <c r="G30" i="6" s="1"/>
  <c r="G50" i="6"/>
  <c r="G74" i="6"/>
  <c r="G89" i="6"/>
  <c r="G100" i="6"/>
  <c r="G114" i="6"/>
  <c r="I114" i="6" s="1"/>
  <c r="I103" i="6" s="1"/>
  <c r="H28" i="6"/>
  <c r="H39" i="6"/>
  <c r="H50" i="6"/>
  <c r="H74" i="6"/>
  <c r="H89" i="6"/>
  <c r="I89" i="6" s="1"/>
  <c r="W17" i="16" s="1"/>
  <c r="H100" i="6"/>
  <c r="I100" i="6"/>
  <c r="H114" i="6"/>
  <c r="D28" i="4"/>
  <c r="K28" i="4" s="1"/>
  <c r="K114" i="13"/>
  <c r="K114" i="6"/>
  <c r="K100" i="2"/>
  <c r="K100" i="14"/>
  <c r="K89" i="7"/>
  <c r="K89" i="8"/>
  <c r="K74" i="11"/>
  <c r="K74" i="13"/>
  <c r="K74" i="7"/>
  <c r="K74" i="8"/>
  <c r="K62" i="2"/>
  <c r="K62" i="14"/>
  <c r="K62" i="6"/>
  <c r="K50" i="2"/>
  <c r="K50" i="12"/>
  <c r="K50" i="13"/>
  <c r="K50" i="10"/>
  <c r="K39" i="11"/>
  <c r="K39" i="7"/>
  <c r="K39" i="5"/>
  <c r="K28" i="9"/>
  <c r="C43" i="16"/>
  <c r="C45" i="16"/>
  <c r="C44" i="16"/>
  <c r="G4" i="4"/>
  <c r="H4" i="4"/>
  <c r="K5" i="4"/>
  <c r="M5" i="4"/>
  <c r="K6" i="4"/>
  <c r="M6" i="4"/>
  <c r="K7" i="4"/>
  <c r="M7" i="4"/>
  <c r="K8" i="4"/>
  <c r="M8" i="4"/>
  <c r="K9" i="4"/>
  <c r="M9" i="4"/>
  <c r="K10" i="4"/>
  <c r="M10" i="4"/>
  <c r="D11" i="4"/>
  <c r="K11" i="4" s="1"/>
  <c r="H11" i="4"/>
  <c r="K14" i="4"/>
  <c r="M14" i="4"/>
  <c r="K15" i="4"/>
  <c r="M15" i="4"/>
  <c r="K16" i="4"/>
  <c r="M16" i="4"/>
  <c r="K17" i="4"/>
  <c r="M17" i="4"/>
  <c r="K18" i="4"/>
  <c r="M18" i="4"/>
  <c r="K19" i="4"/>
  <c r="M19" i="4"/>
  <c r="K20" i="4"/>
  <c r="M20" i="4"/>
  <c r="K21" i="4"/>
  <c r="M21" i="4"/>
  <c r="K22" i="4"/>
  <c r="M22" i="4"/>
  <c r="K23" i="4"/>
  <c r="M23" i="4"/>
  <c r="K24" i="4"/>
  <c r="M24" i="4"/>
  <c r="K25" i="4"/>
  <c r="M25" i="4"/>
  <c r="K26" i="4"/>
  <c r="M26" i="4"/>
  <c r="K27" i="4"/>
  <c r="M27" i="4"/>
  <c r="H28" i="4"/>
  <c r="K31" i="4"/>
  <c r="M31" i="4"/>
  <c r="K32" i="4"/>
  <c r="M32" i="4"/>
  <c r="K33" i="4"/>
  <c r="M33" i="4"/>
  <c r="K34" i="4"/>
  <c r="M34" i="4"/>
  <c r="K35" i="4"/>
  <c r="M35" i="4"/>
  <c r="K36" i="4"/>
  <c r="M36" i="4"/>
  <c r="K37" i="4"/>
  <c r="M37" i="4"/>
  <c r="K38" i="4"/>
  <c r="M38" i="4"/>
  <c r="D39" i="4"/>
  <c r="E31" i="4" s="1"/>
  <c r="G39" i="4"/>
  <c r="I39" i="4" s="1"/>
  <c r="H39" i="4"/>
  <c r="K42" i="4"/>
  <c r="M42" i="4"/>
  <c r="K43" i="4"/>
  <c r="M43" i="4"/>
  <c r="K44" i="4"/>
  <c r="M44" i="4"/>
  <c r="K45" i="4"/>
  <c r="M45" i="4"/>
  <c r="K46" i="4"/>
  <c r="M46" i="4"/>
  <c r="K47" i="4"/>
  <c r="M47" i="4"/>
  <c r="K48" i="4"/>
  <c r="M48" i="4"/>
  <c r="K49" i="4"/>
  <c r="M49" i="4"/>
  <c r="D50" i="4"/>
  <c r="E42" i="4" s="1"/>
  <c r="G50" i="4"/>
  <c r="H50" i="4"/>
  <c r="K53" i="4"/>
  <c r="M53" i="4"/>
  <c r="K54" i="4"/>
  <c r="M54" i="4"/>
  <c r="K55" i="4"/>
  <c r="M55" i="4"/>
  <c r="K56" i="4"/>
  <c r="M56" i="4"/>
  <c r="K57" i="4"/>
  <c r="M57" i="4"/>
  <c r="K58" i="4"/>
  <c r="M58" i="4"/>
  <c r="K59" i="4"/>
  <c r="M59" i="4"/>
  <c r="K60" i="4"/>
  <c r="M60" i="4"/>
  <c r="K61" i="4"/>
  <c r="M61" i="4"/>
  <c r="D62" i="4"/>
  <c r="G62" i="4"/>
  <c r="I62" i="4" s="1"/>
  <c r="H62" i="4"/>
  <c r="K65" i="4"/>
  <c r="M65" i="4"/>
  <c r="K66" i="4"/>
  <c r="M66" i="4"/>
  <c r="K67" i="4"/>
  <c r="M67" i="4"/>
  <c r="K68" i="4"/>
  <c r="M68" i="4"/>
  <c r="K69" i="4"/>
  <c r="M69" i="4"/>
  <c r="K70" i="4"/>
  <c r="M70" i="4"/>
  <c r="K71" i="4"/>
  <c r="M71" i="4"/>
  <c r="K72" i="4"/>
  <c r="M72" i="4"/>
  <c r="K73" i="4"/>
  <c r="M73" i="4"/>
  <c r="D74" i="4"/>
  <c r="K74" i="4"/>
  <c r="G74" i="4"/>
  <c r="I74" i="4" s="1"/>
  <c r="G64" i="4" s="1"/>
  <c r="H74" i="4"/>
  <c r="K77" i="4"/>
  <c r="M77" i="4"/>
  <c r="K78" i="4"/>
  <c r="M78" i="4"/>
  <c r="K79" i="4"/>
  <c r="M79" i="4"/>
  <c r="K80" i="4"/>
  <c r="M80" i="4"/>
  <c r="K81" i="4"/>
  <c r="M81" i="4"/>
  <c r="K82" i="4"/>
  <c r="M82" i="4"/>
  <c r="K83" i="4"/>
  <c r="M83" i="4"/>
  <c r="K84" i="4"/>
  <c r="M84" i="4"/>
  <c r="K85" i="4"/>
  <c r="M85" i="4"/>
  <c r="K86" i="4"/>
  <c r="M86" i="4"/>
  <c r="K87" i="4"/>
  <c r="M87" i="4"/>
  <c r="K88" i="4"/>
  <c r="M88" i="4"/>
  <c r="D89" i="4"/>
  <c r="K89" i="4"/>
  <c r="G89" i="4"/>
  <c r="H89" i="4"/>
  <c r="K92" i="4"/>
  <c r="M92" i="4"/>
  <c r="K93" i="4"/>
  <c r="M93" i="4"/>
  <c r="K94" i="4"/>
  <c r="M94" i="4"/>
  <c r="K95" i="4"/>
  <c r="M95" i="4"/>
  <c r="K96" i="4"/>
  <c r="M96" i="4"/>
  <c r="K97" i="4"/>
  <c r="M97" i="4"/>
  <c r="K98" i="4"/>
  <c r="M98" i="4"/>
  <c r="K99" i="4"/>
  <c r="M99" i="4"/>
  <c r="D100" i="4"/>
  <c r="G100" i="4"/>
  <c r="I100" i="4" s="1"/>
  <c r="H169" i="4" s="1"/>
  <c r="H100" i="4"/>
  <c r="K103" i="4"/>
  <c r="M103" i="4"/>
  <c r="K104" i="4"/>
  <c r="M104" i="4"/>
  <c r="K105" i="4"/>
  <c r="M105" i="4"/>
  <c r="K106" i="4"/>
  <c r="M106" i="4"/>
  <c r="K107" i="4"/>
  <c r="M107" i="4"/>
  <c r="K108" i="4"/>
  <c r="M108" i="4"/>
  <c r="K109" i="4"/>
  <c r="M109" i="4"/>
  <c r="K110" i="4"/>
  <c r="M110" i="4"/>
  <c r="K111" i="4"/>
  <c r="M111" i="4"/>
  <c r="K112" i="4"/>
  <c r="M112" i="4"/>
  <c r="K113" i="4"/>
  <c r="M113" i="4"/>
  <c r="D114" i="4"/>
  <c r="G114" i="4"/>
  <c r="H114" i="4"/>
  <c r="I114" i="4"/>
  <c r="K117" i="4"/>
  <c r="M117" i="4"/>
  <c r="K118" i="4"/>
  <c r="M118" i="4"/>
  <c r="K119" i="4"/>
  <c r="M119" i="4"/>
  <c r="K120" i="4"/>
  <c r="M120" i="4"/>
  <c r="K121" i="4"/>
  <c r="M121" i="4"/>
  <c r="K122" i="4"/>
  <c r="M122" i="4"/>
  <c r="K123" i="4"/>
  <c r="M123" i="4"/>
  <c r="K124" i="4"/>
  <c r="M124" i="4"/>
  <c r="K125" i="4"/>
  <c r="M125" i="4"/>
  <c r="K126" i="4"/>
  <c r="M126" i="4"/>
  <c r="K127" i="4"/>
  <c r="M127" i="4"/>
  <c r="D128" i="4"/>
  <c r="G128" i="4"/>
  <c r="H128" i="4"/>
  <c r="G152" i="4"/>
  <c r="G4" i="6"/>
  <c r="H4" i="6"/>
  <c r="K5" i="6"/>
  <c r="M5" i="6"/>
  <c r="K6" i="6"/>
  <c r="M6" i="6"/>
  <c r="K7" i="6"/>
  <c r="M7" i="6"/>
  <c r="K8" i="6"/>
  <c r="M8" i="6"/>
  <c r="K9" i="6"/>
  <c r="M9" i="6"/>
  <c r="K10" i="6"/>
  <c r="M10" i="6"/>
  <c r="D11" i="6"/>
  <c r="K14" i="6"/>
  <c r="M14" i="6"/>
  <c r="K15" i="6"/>
  <c r="M15" i="6"/>
  <c r="K16" i="6"/>
  <c r="M16" i="6"/>
  <c r="K17" i="6"/>
  <c r="M17" i="6"/>
  <c r="K18" i="6"/>
  <c r="M18" i="6"/>
  <c r="K19" i="6"/>
  <c r="M19" i="6"/>
  <c r="K20" i="6"/>
  <c r="M20" i="6"/>
  <c r="K21" i="6"/>
  <c r="M21" i="6"/>
  <c r="K22" i="6"/>
  <c r="M22" i="6"/>
  <c r="K23" i="6"/>
  <c r="M23" i="6"/>
  <c r="K24" i="6"/>
  <c r="M24" i="6"/>
  <c r="K25" i="6"/>
  <c r="M25" i="6"/>
  <c r="K26" i="6"/>
  <c r="M26" i="6"/>
  <c r="K27" i="6"/>
  <c r="M27" i="6"/>
  <c r="K31" i="6"/>
  <c r="M31" i="6"/>
  <c r="K32" i="6"/>
  <c r="M32" i="6"/>
  <c r="K33" i="6"/>
  <c r="M33" i="6"/>
  <c r="K34" i="6"/>
  <c r="M34" i="6"/>
  <c r="K35" i="6"/>
  <c r="M35" i="6"/>
  <c r="K36" i="6"/>
  <c r="M36" i="6"/>
  <c r="K37" i="6"/>
  <c r="M37" i="6"/>
  <c r="K38" i="6"/>
  <c r="M38" i="6"/>
  <c r="K42" i="6"/>
  <c r="M42" i="6"/>
  <c r="K43" i="6"/>
  <c r="M43" i="6"/>
  <c r="K44" i="6"/>
  <c r="M44" i="6"/>
  <c r="K45" i="6"/>
  <c r="M45" i="6"/>
  <c r="K46" i="6"/>
  <c r="M46" i="6"/>
  <c r="K47" i="6"/>
  <c r="M47" i="6"/>
  <c r="K48" i="6"/>
  <c r="M48" i="6"/>
  <c r="K49" i="6"/>
  <c r="M49" i="6"/>
  <c r="K53" i="6"/>
  <c r="M53" i="6"/>
  <c r="K54" i="6"/>
  <c r="M54" i="6"/>
  <c r="K55" i="6"/>
  <c r="M55" i="6"/>
  <c r="K56" i="6"/>
  <c r="M56" i="6"/>
  <c r="K57" i="6"/>
  <c r="M57" i="6"/>
  <c r="K58" i="6"/>
  <c r="M58" i="6"/>
  <c r="K59" i="6"/>
  <c r="M59" i="6"/>
  <c r="K60" i="6"/>
  <c r="M60" i="6"/>
  <c r="K61" i="6"/>
  <c r="M61" i="6"/>
  <c r="G62" i="6"/>
  <c r="I62" i="6"/>
  <c r="H62" i="6"/>
  <c r="K65" i="6"/>
  <c r="M65" i="6"/>
  <c r="K66" i="6"/>
  <c r="M66" i="6"/>
  <c r="K67" i="6"/>
  <c r="M67" i="6"/>
  <c r="K68" i="6"/>
  <c r="M68" i="6"/>
  <c r="K69" i="6"/>
  <c r="M69" i="6"/>
  <c r="K70" i="6"/>
  <c r="M70" i="6"/>
  <c r="K71" i="6"/>
  <c r="M71" i="6"/>
  <c r="K72" i="6"/>
  <c r="M72" i="6"/>
  <c r="K73" i="6"/>
  <c r="M73" i="6"/>
  <c r="K77" i="6"/>
  <c r="M77" i="6"/>
  <c r="K78" i="6"/>
  <c r="M78" i="6"/>
  <c r="K79" i="6"/>
  <c r="M79" i="6"/>
  <c r="K80" i="6"/>
  <c r="M80" i="6"/>
  <c r="K81" i="6"/>
  <c r="M81" i="6"/>
  <c r="K82" i="6"/>
  <c r="M82" i="6"/>
  <c r="K83" i="6"/>
  <c r="M83" i="6"/>
  <c r="K84" i="6"/>
  <c r="M84" i="6"/>
  <c r="K85" i="6"/>
  <c r="M85" i="6"/>
  <c r="K86" i="6"/>
  <c r="M86" i="6"/>
  <c r="K87" i="6"/>
  <c r="M87" i="6"/>
  <c r="K88" i="6"/>
  <c r="M88" i="6"/>
  <c r="K92" i="6"/>
  <c r="M92" i="6"/>
  <c r="K93" i="6"/>
  <c r="M93" i="6"/>
  <c r="K94" i="6"/>
  <c r="M94" i="6"/>
  <c r="K95" i="6"/>
  <c r="M95" i="6"/>
  <c r="K96" i="6"/>
  <c r="M96" i="6"/>
  <c r="K97" i="6"/>
  <c r="M97" i="6"/>
  <c r="K98" i="6"/>
  <c r="M98" i="6"/>
  <c r="K99" i="6"/>
  <c r="M99" i="6"/>
  <c r="K103" i="6"/>
  <c r="M103" i="6"/>
  <c r="K104" i="6"/>
  <c r="M104" i="6"/>
  <c r="K105" i="6"/>
  <c r="M105" i="6"/>
  <c r="K106" i="6"/>
  <c r="M106" i="6"/>
  <c r="K107" i="6"/>
  <c r="M107" i="6"/>
  <c r="K108" i="6"/>
  <c r="M108" i="6"/>
  <c r="K109" i="6"/>
  <c r="M109" i="6"/>
  <c r="K110" i="6"/>
  <c r="M110" i="6"/>
  <c r="K111" i="6"/>
  <c r="M111" i="6"/>
  <c r="K112" i="6"/>
  <c r="M112" i="6"/>
  <c r="K113" i="6"/>
  <c r="M113" i="6"/>
  <c r="K117" i="6"/>
  <c r="M117" i="6"/>
  <c r="K118" i="6"/>
  <c r="M118" i="6"/>
  <c r="K119" i="6"/>
  <c r="M119" i="6"/>
  <c r="K120" i="6"/>
  <c r="M120" i="6"/>
  <c r="K121" i="6"/>
  <c r="M121" i="6"/>
  <c r="K122" i="6"/>
  <c r="M122" i="6"/>
  <c r="K123" i="6"/>
  <c r="M123" i="6"/>
  <c r="K124" i="6"/>
  <c r="M124" i="6"/>
  <c r="K125" i="6"/>
  <c r="M125" i="6"/>
  <c r="K126" i="6"/>
  <c r="M126" i="6"/>
  <c r="K127" i="6"/>
  <c r="M127" i="6"/>
  <c r="D128" i="6"/>
  <c r="G128" i="6"/>
  <c r="I128" i="6" s="1"/>
  <c r="I117" i="6" s="1"/>
  <c r="W24" i="16" s="1"/>
  <c r="H128" i="6"/>
  <c r="G152" i="6"/>
  <c r="G4" i="5"/>
  <c r="H4" i="5"/>
  <c r="K5" i="5"/>
  <c r="M5" i="5"/>
  <c r="K6" i="5"/>
  <c r="M6" i="5"/>
  <c r="K7" i="5"/>
  <c r="M7" i="5"/>
  <c r="K8" i="5"/>
  <c r="M8" i="5"/>
  <c r="K9" i="5"/>
  <c r="M9" i="5"/>
  <c r="K10" i="5"/>
  <c r="M10" i="5"/>
  <c r="D11" i="5"/>
  <c r="K11" i="5"/>
  <c r="K14" i="5"/>
  <c r="M14" i="5"/>
  <c r="K15" i="5"/>
  <c r="M15" i="5"/>
  <c r="K16" i="5"/>
  <c r="M16" i="5"/>
  <c r="K17" i="5"/>
  <c r="M17" i="5"/>
  <c r="K18" i="5"/>
  <c r="M18" i="5"/>
  <c r="K19" i="5"/>
  <c r="M19" i="5"/>
  <c r="K20" i="5"/>
  <c r="M20" i="5"/>
  <c r="K21" i="5"/>
  <c r="M21" i="5"/>
  <c r="K22" i="5"/>
  <c r="M22" i="5"/>
  <c r="K23" i="5"/>
  <c r="M23" i="5"/>
  <c r="K24" i="5"/>
  <c r="M24" i="5"/>
  <c r="K25" i="5"/>
  <c r="M25" i="5"/>
  <c r="K26" i="5"/>
  <c r="M26" i="5"/>
  <c r="K27" i="5"/>
  <c r="M27" i="5"/>
  <c r="K31" i="5"/>
  <c r="M31" i="5"/>
  <c r="K32" i="5"/>
  <c r="M32" i="5"/>
  <c r="K33" i="5"/>
  <c r="M33" i="5"/>
  <c r="K34" i="5"/>
  <c r="M34" i="5"/>
  <c r="K35" i="5"/>
  <c r="M35" i="5"/>
  <c r="K36" i="5"/>
  <c r="M36" i="5"/>
  <c r="K37" i="5"/>
  <c r="M37" i="5"/>
  <c r="K38" i="5"/>
  <c r="M38" i="5"/>
  <c r="K42" i="5"/>
  <c r="M42" i="5"/>
  <c r="K43" i="5"/>
  <c r="M43" i="5"/>
  <c r="K44" i="5"/>
  <c r="M44" i="5"/>
  <c r="K45" i="5"/>
  <c r="M45" i="5"/>
  <c r="K46" i="5"/>
  <c r="M46" i="5"/>
  <c r="K47" i="5"/>
  <c r="M47" i="5"/>
  <c r="K48" i="5"/>
  <c r="M48" i="5"/>
  <c r="K49" i="5"/>
  <c r="M49" i="5"/>
  <c r="I50" i="5"/>
  <c r="K53" i="5"/>
  <c r="M53" i="5"/>
  <c r="K54" i="5"/>
  <c r="M54" i="5"/>
  <c r="K55" i="5"/>
  <c r="M55" i="5"/>
  <c r="K56" i="5"/>
  <c r="M56" i="5"/>
  <c r="K57" i="5"/>
  <c r="M57" i="5"/>
  <c r="K58" i="5"/>
  <c r="M58" i="5"/>
  <c r="K59" i="5"/>
  <c r="M59" i="5"/>
  <c r="K60" i="5"/>
  <c r="M60" i="5"/>
  <c r="K61" i="5"/>
  <c r="M61" i="5"/>
  <c r="G62" i="5"/>
  <c r="H62" i="5"/>
  <c r="K65" i="5"/>
  <c r="M65" i="5"/>
  <c r="K66" i="5"/>
  <c r="M66" i="5"/>
  <c r="K67" i="5"/>
  <c r="M67" i="5"/>
  <c r="K68" i="5"/>
  <c r="M68" i="5"/>
  <c r="K69" i="5"/>
  <c r="M69" i="5"/>
  <c r="K70" i="5"/>
  <c r="M70" i="5"/>
  <c r="K71" i="5"/>
  <c r="M71" i="5"/>
  <c r="K72" i="5"/>
  <c r="M72" i="5"/>
  <c r="K73" i="5"/>
  <c r="M73" i="5"/>
  <c r="K77" i="5"/>
  <c r="M77" i="5"/>
  <c r="K78" i="5"/>
  <c r="M78" i="5"/>
  <c r="K79" i="5"/>
  <c r="M79" i="5"/>
  <c r="K80" i="5"/>
  <c r="M80" i="5"/>
  <c r="K81" i="5"/>
  <c r="M81" i="5"/>
  <c r="K82" i="5"/>
  <c r="M82" i="5"/>
  <c r="K83" i="5"/>
  <c r="M83" i="5"/>
  <c r="K84" i="5"/>
  <c r="M84" i="5"/>
  <c r="K85" i="5"/>
  <c r="M85" i="5"/>
  <c r="K86" i="5"/>
  <c r="M86" i="5"/>
  <c r="K87" i="5"/>
  <c r="M87" i="5"/>
  <c r="K88" i="5"/>
  <c r="M88" i="5"/>
  <c r="K92" i="5"/>
  <c r="M92" i="5"/>
  <c r="K93" i="5"/>
  <c r="M93" i="5"/>
  <c r="K94" i="5"/>
  <c r="M94" i="5"/>
  <c r="K95" i="5"/>
  <c r="M95" i="5"/>
  <c r="K96" i="5"/>
  <c r="M96" i="5"/>
  <c r="K97" i="5"/>
  <c r="M97" i="5"/>
  <c r="K98" i="5"/>
  <c r="M98" i="5"/>
  <c r="K99" i="5"/>
  <c r="M99" i="5"/>
  <c r="K103" i="5"/>
  <c r="M103" i="5"/>
  <c r="K104" i="5"/>
  <c r="M104" i="5"/>
  <c r="K105" i="5"/>
  <c r="M105" i="5"/>
  <c r="K106" i="5"/>
  <c r="M106" i="5"/>
  <c r="K107" i="5"/>
  <c r="M107" i="5"/>
  <c r="K108" i="5"/>
  <c r="M108" i="5"/>
  <c r="K109" i="5"/>
  <c r="M109" i="5"/>
  <c r="K110" i="5"/>
  <c r="M110" i="5"/>
  <c r="K111" i="5"/>
  <c r="M111" i="5"/>
  <c r="K112" i="5"/>
  <c r="M112" i="5"/>
  <c r="K113" i="5"/>
  <c r="M113" i="5"/>
  <c r="K117" i="5"/>
  <c r="M117" i="5"/>
  <c r="K118" i="5"/>
  <c r="M118" i="5"/>
  <c r="K119" i="5"/>
  <c r="M119" i="5"/>
  <c r="K120" i="5"/>
  <c r="M120" i="5"/>
  <c r="K121" i="5"/>
  <c r="M121" i="5"/>
  <c r="K122" i="5"/>
  <c r="M122" i="5"/>
  <c r="K123" i="5"/>
  <c r="M123" i="5"/>
  <c r="K124" i="5"/>
  <c r="M124" i="5"/>
  <c r="K125" i="5"/>
  <c r="M125" i="5"/>
  <c r="K126" i="5"/>
  <c r="M126" i="5"/>
  <c r="K127" i="5"/>
  <c r="M127" i="5"/>
  <c r="D128" i="5"/>
  <c r="G128" i="5"/>
  <c r="H128" i="5"/>
  <c r="G137" i="5"/>
  <c r="G152" i="5"/>
  <c r="G4" i="10"/>
  <c r="H4" i="10"/>
  <c r="K5" i="10"/>
  <c r="M5" i="10"/>
  <c r="K6" i="10"/>
  <c r="M6" i="10"/>
  <c r="K7" i="10"/>
  <c r="M7" i="10"/>
  <c r="K8" i="10"/>
  <c r="M8" i="10"/>
  <c r="K9" i="10"/>
  <c r="M9" i="10"/>
  <c r="K10" i="10"/>
  <c r="M10" i="10"/>
  <c r="D11" i="10"/>
  <c r="K14" i="10"/>
  <c r="M14" i="10"/>
  <c r="K15" i="10"/>
  <c r="M15" i="10"/>
  <c r="K16" i="10"/>
  <c r="M16" i="10"/>
  <c r="K17" i="10"/>
  <c r="M17" i="10"/>
  <c r="K18" i="10"/>
  <c r="M18" i="10"/>
  <c r="K19" i="10"/>
  <c r="M19" i="10"/>
  <c r="K20" i="10"/>
  <c r="M20" i="10"/>
  <c r="K21" i="10"/>
  <c r="M21" i="10"/>
  <c r="K22" i="10"/>
  <c r="M22" i="10"/>
  <c r="K23" i="10"/>
  <c r="M23" i="10"/>
  <c r="K24" i="10"/>
  <c r="M24" i="10"/>
  <c r="K25" i="10"/>
  <c r="M25" i="10"/>
  <c r="K26" i="10"/>
  <c r="M26" i="10"/>
  <c r="K27" i="10"/>
  <c r="M27" i="10"/>
  <c r="K31" i="10"/>
  <c r="M31" i="10"/>
  <c r="K32" i="10"/>
  <c r="M32" i="10"/>
  <c r="K33" i="10"/>
  <c r="M33" i="10"/>
  <c r="K34" i="10"/>
  <c r="M34" i="10"/>
  <c r="K35" i="10"/>
  <c r="M35" i="10"/>
  <c r="K36" i="10"/>
  <c r="M36" i="10"/>
  <c r="K37" i="10"/>
  <c r="M37" i="10"/>
  <c r="K38" i="10"/>
  <c r="M38" i="10"/>
  <c r="K42" i="10"/>
  <c r="M42" i="10"/>
  <c r="K43" i="10"/>
  <c r="M43" i="10"/>
  <c r="K44" i="10"/>
  <c r="M44" i="10"/>
  <c r="K45" i="10"/>
  <c r="M45" i="10"/>
  <c r="K46" i="10"/>
  <c r="M46" i="10"/>
  <c r="K47" i="10"/>
  <c r="M47" i="10"/>
  <c r="K48" i="10"/>
  <c r="M48" i="10"/>
  <c r="K49" i="10"/>
  <c r="M49" i="10"/>
  <c r="K53" i="10"/>
  <c r="M53" i="10"/>
  <c r="K54" i="10"/>
  <c r="M54" i="10"/>
  <c r="K55" i="10"/>
  <c r="M55" i="10"/>
  <c r="K56" i="10"/>
  <c r="M56" i="10"/>
  <c r="K57" i="10"/>
  <c r="M57" i="10"/>
  <c r="K58" i="10"/>
  <c r="M58" i="10"/>
  <c r="K59" i="10"/>
  <c r="M59" i="10"/>
  <c r="K60" i="10"/>
  <c r="M60" i="10"/>
  <c r="K61" i="10"/>
  <c r="M61" i="10"/>
  <c r="H62" i="10"/>
  <c r="K65" i="10"/>
  <c r="M65" i="10"/>
  <c r="K66" i="10"/>
  <c r="M66" i="10"/>
  <c r="K67" i="10"/>
  <c r="M67" i="10"/>
  <c r="K68" i="10"/>
  <c r="M68" i="10"/>
  <c r="K69" i="10"/>
  <c r="M69" i="10"/>
  <c r="K70" i="10"/>
  <c r="M70" i="10"/>
  <c r="K71" i="10"/>
  <c r="M71" i="10"/>
  <c r="K72" i="10"/>
  <c r="M72" i="10"/>
  <c r="K73" i="10"/>
  <c r="M73" i="10"/>
  <c r="K77" i="10"/>
  <c r="M77" i="10"/>
  <c r="K78" i="10"/>
  <c r="M78" i="10"/>
  <c r="K79" i="10"/>
  <c r="M79" i="10"/>
  <c r="K80" i="10"/>
  <c r="M80" i="10"/>
  <c r="K81" i="10"/>
  <c r="M81" i="10"/>
  <c r="K82" i="10"/>
  <c r="M82" i="10"/>
  <c r="K83" i="10"/>
  <c r="M83" i="10"/>
  <c r="K84" i="10"/>
  <c r="M84" i="10"/>
  <c r="K85" i="10"/>
  <c r="M85" i="10"/>
  <c r="K86" i="10"/>
  <c r="M86" i="10"/>
  <c r="K87" i="10"/>
  <c r="M87" i="10"/>
  <c r="K88" i="10"/>
  <c r="M88" i="10"/>
  <c r="K92" i="10"/>
  <c r="M92" i="10"/>
  <c r="K93" i="10"/>
  <c r="M93" i="10"/>
  <c r="K94" i="10"/>
  <c r="M94" i="10"/>
  <c r="K95" i="10"/>
  <c r="M95" i="10"/>
  <c r="K96" i="10"/>
  <c r="M96" i="10"/>
  <c r="K97" i="10"/>
  <c r="M97" i="10"/>
  <c r="K98" i="10"/>
  <c r="M98" i="10"/>
  <c r="K99" i="10"/>
  <c r="M99" i="10"/>
  <c r="K103" i="10"/>
  <c r="M103" i="10"/>
  <c r="K104" i="10"/>
  <c r="M104" i="10"/>
  <c r="K105" i="10"/>
  <c r="M105" i="10"/>
  <c r="K106" i="10"/>
  <c r="M106" i="10"/>
  <c r="K107" i="10"/>
  <c r="M107" i="10"/>
  <c r="K108" i="10"/>
  <c r="M108" i="10"/>
  <c r="K109" i="10"/>
  <c r="M109" i="10"/>
  <c r="K110" i="10"/>
  <c r="M110" i="10"/>
  <c r="K111" i="10"/>
  <c r="M111" i="10"/>
  <c r="K112" i="10"/>
  <c r="M112" i="10"/>
  <c r="K113" i="10"/>
  <c r="M113" i="10"/>
  <c r="K117" i="10"/>
  <c r="M117" i="10"/>
  <c r="K118" i="10"/>
  <c r="M118" i="10"/>
  <c r="K119" i="10"/>
  <c r="M119" i="10"/>
  <c r="K120" i="10"/>
  <c r="M120" i="10"/>
  <c r="K121" i="10"/>
  <c r="M121" i="10"/>
  <c r="K122" i="10"/>
  <c r="M122" i="10"/>
  <c r="K123" i="10"/>
  <c r="M123" i="10"/>
  <c r="K124" i="10"/>
  <c r="M124" i="10"/>
  <c r="K125" i="10"/>
  <c r="M125" i="10"/>
  <c r="K126" i="10"/>
  <c r="M126" i="10"/>
  <c r="K127" i="10"/>
  <c r="M127" i="10"/>
  <c r="D128" i="10"/>
  <c r="K128" i="10"/>
  <c r="G128" i="10"/>
  <c r="I128" i="10" s="1"/>
  <c r="H128" i="10"/>
  <c r="G152" i="10"/>
  <c r="G4" i="9"/>
  <c r="H4" i="9"/>
  <c r="K5" i="9"/>
  <c r="M5" i="9"/>
  <c r="K6" i="9"/>
  <c r="M6" i="9"/>
  <c r="K7" i="9"/>
  <c r="M7" i="9"/>
  <c r="K8" i="9"/>
  <c r="M8" i="9"/>
  <c r="K9" i="9"/>
  <c r="M9" i="9"/>
  <c r="K10" i="9"/>
  <c r="M10" i="9"/>
  <c r="D11" i="9"/>
  <c r="K11" i="9" s="1"/>
  <c r="K14" i="9"/>
  <c r="M14" i="9"/>
  <c r="K15" i="9"/>
  <c r="M15" i="9"/>
  <c r="K16" i="9"/>
  <c r="M16" i="9"/>
  <c r="K17" i="9"/>
  <c r="M17" i="9"/>
  <c r="K18" i="9"/>
  <c r="M18" i="9"/>
  <c r="K19" i="9"/>
  <c r="M19" i="9"/>
  <c r="K20" i="9"/>
  <c r="M20" i="9"/>
  <c r="K21" i="9"/>
  <c r="M21" i="9"/>
  <c r="K22" i="9"/>
  <c r="M22" i="9"/>
  <c r="K23" i="9"/>
  <c r="M23" i="9"/>
  <c r="K24" i="9"/>
  <c r="M24" i="9"/>
  <c r="K25" i="9"/>
  <c r="M25" i="9"/>
  <c r="K26" i="9"/>
  <c r="M26" i="9"/>
  <c r="K27" i="9"/>
  <c r="M27" i="9"/>
  <c r="K31" i="9"/>
  <c r="M31" i="9"/>
  <c r="K32" i="9"/>
  <c r="M32" i="9"/>
  <c r="K33" i="9"/>
  <c r="M33" i="9"/>
  <c r="K34" i="9"/>
  <c r="M34" i="9"/>
  <c r="K35" i="9"/>
  <c r="M35" i="9"/>
  <c r="K36" i="9"/>
  <c r="M36" i="9"/>
  <c r="K37" i="9"/>
  <c r="M37" i="9"/>
  <c r="K38" i="9"/>
  <c r="M38" i="9"/>
  <c r="I39" i="9"/>
  <c r="K42" i="9"/>
  <c r="M42" i="9"/>
  <c r="K43" i="9"/>
  <c r="M43" i="9"/>
  <c r="K44" i="9"/>
  <c r="M44" i="9"/>
  <c r="K45" i="9"/>
  <c r="M45" i="9"/>
  <c r="K46" i="9"/>
  <c r="M46" i="9"/>
  <c r="K47" i="9"/>
  <c r="M47" i="9"/>
  <c r="K48" i="9"/>
  <c r="M48" i="9"/>
  <c r="K49" i="9"/>
  <c r="M49" i="9"/>
  <c r="K53" i="9"/>
  <c r="M53" i="9"/>
  <c r="K54" i="9"/>
  <c r="M54" i="9"/>
  <c r="K55" i="9"/>
  <c r="M55" i="9"/>
  <c r="K56" i="9"/>
  <c r="M56" i="9"/>
  <c r="K57" i="9"/>
  <c r="M57" i="9"/>
  <c r="K58" i="9"/>
  <c r="M58" i="9"/>
  <c r="K59" i="9"/>
  <c r="M59" i="9"/>
  <c r="K60" i="9"/>
  <c r="M60" i="9"/>
  <c r="K61" i="9"/>
  <c r="M61" i="9"/>
  <c r="G62" i="9"/>
  <c r="I62" i="9" s="1"/>
  <c r="I53" i="9" s="1"/>
  <c r="Q14" i="16" s="1"/>
  <c r="H62" i="9"/>
  <c r="K65" i="9"/>
  <c r="M65" i="9"/>
  <c r="K66" i="9"/>
  <c r="M66" i="9"/>
  <c r="K67" i="9"/>
  <c r="M67" i="9"/>
  <c r="K68" i="9"/>
  <c r="M68" i="9"/>
  <c r="K69" i="9"/>
  <c r="M69" i="9"/>
  <c r="K70" i="9"/>
  <c r="M70" i="9"/>
  <c r="K71" i="9"/>
  <c r="M71" i="9"/>
  <c r="K72" i="9"/>
  <c r="M72" i="9"/>
  <c r="K73" i="9"/>
  <c r="M73" i="9"/>
  <c r="K77" i="9"/>
  <c r="M77" i="9"/>
  <c r="K78" i="9"/>
  <c r="M78" i="9"/>
  <c r="K79" i="9"/>
  <c r="M79" i="9"/>
  <c r="K80" i="9"/>
  <c r="M80" i="9"/>
  <c r="K81" i="9"/>
  <c r="M81" i="9"/>
  <c r="K82" i="9"/>
  <c r="M82" i="9"/>
  <c r="K83" i="9"/>
  <c r="M83" i="9"/>
  <c r="K84" i="9"/>
  <c r="M84" i="9"/>
  <c r="K85" i="9"/>
  <c r="M85" i="9"/>
  <c r="K86" i="9"/>
  <c r="M86" i="9"/>
  <c r="K87" i="9"/>
  <c r="M87" i="9"/>
  <c r="K88" i="9"/>
  <c r="M88" i="9"/>
  <c r="K92" i="9"/>
  <c r="M92" i="9"/>
  <c r="K93" i="9"/>
  <c r="M93" i="9"/>
  <c r="K94" i="9"/>
  <c r="M94" i="9"/>
  <c r="K95" i="9"/>
  <c r="M95" i="9"/>
  <c r="K96" i="9"/>
  <c r="M96" i="9"/>
  <c r="K97" i="9"/>
  <c r="M97" i="9"/>
  <c r="K98" i="9"/>
  <c r="M98" i="9"/>
  <c r="K99" i="9"/>
  <c r="M99" i="9"/>
  <c r="I100" i="9"/>
  <c r="K103" i="9"/>
  <c r="M103" i="9"/>
  <c r="K104" i="9"/>
  <c r="M104" i="9"/>
  <c r="K105" i="9"/>
  <c r="M105" i="9"/>
  <c r="K106" i="9"/>
  <c r="M106" i="9"/>
  <c r="K107" i="9"/>
  <c r="M107" i="9"/>
  <c r="K108" i="9"/>
  <c r="M108" i="9"/>
  <c r="K109" i="9"/>
  <c r="M109" i="9"/>
  <c r="K110" i="9"/>
  <c r="M110" i="9"/>
  <c r="K111" i="9"/>
  <c r="M111" i="9"/>
  <c r="K112" i="9"/>
  <c r="M112" i="9"/>
  <c r="K113" i="9"/>
  <c r="M113" i="9"/>
  <c r="K117" i="9"/>
  <c r="M117" i="9"/>
  <c r="K118" i="9"/>
  <c r="M118" i="9"/>
  <c r="K119" i="9"/>
  <c r="M119" i="9"/>
  <c r="K120" i="9"/>
  <c r="M120" i="9"/>
  <c r="K121" i="9"/>
  <c r="M121" i="9"/>
  <c r="K122" i="9"/>
  <c r="M122" i="9"/>
  <c r="K123" i="9"/>
  <c r="M123" i="9"/>
  <c r="K124" i="9"/>
  <c r="M124" i="9"/>
  <c r="K125" i="9"/>
  <c r="M125" i="9"/>
  <c r="K126" i="9"/>
  <c r="M126" i="9"/>
  <c r="K127" i="9"/>
  <c r="M127" i="9"/>
  <c r="D128" i="9"/>
  <c r="G128" i="9"/>
  <c r="H128" i="9"/>
  <c r="G152" i="9"/>
  <c r="G4" i="8"/>
  <c r="H4" i="8"/>
  <c r="K5" i="8"/>
  <c r="M5" i="8"/>
  <c r="K6" i="8"/>
  <c r="M6" i="8"/>
  <c r="K7" i="8"/>
  <c r="M7" i="8"/>
  <c r="K8" i="8"/>
  <c r="M8" i="8"/>
  <c r="K9" i="8"/>
  <c r="M9" i="8"/>
  <c r="K10" i="8"/>
  <c r="M10" i="8"/>
  <c r="D11" i="8"/>
  <c r="K14" i="8"/>
  <c r="M14" i="8"/>
  <c r="K15" i="8"/>
  <c r="M15" i="8"/>
  <c r="K16" i="8"/>
  <c r="M16" i="8"/>
  <c r="K17" i="8"/>
  <c r="M17" i="8"/>
  <c r="K18" i="8"/>
  <c r="M18" i="8"/>
  <c r="K19" i="8"/>
  <c r="M19" i="8"/>
  <c r="K20" i="8"/>
  <c r="M20" i="8"/>
  <c r="K21" i="8"/>
  <c r="M21" i="8"/>
  <c r="K22" i="8"/>
  <c r="M22" i="8"/>
  <c r="K23" i="8"/>
  <c r="M23" i="8"/>
  <c r="K24" i="8"/>
  <c r="M24" i="8"/>
  <c r="K25" i="8"/>
  <c r="M25" i="8"/>
  <c r="K26" i="8"/>
  <c r="M26" i="8"/>
  <c r="K27" i="8"/>
  <c r="M27" i="8"/>
  <c r="K31" i="8"/>
  <c r="M31" i="8"/>
  <c r="K32" i="8"/>
  <c r="M32" i="8"/>
  <c r="K33" i="8"/>
  <c r="M33" i="8"/>
  <c r="K34" i="8"/>
  <c r="M34" i="8"/>
  <c r="K35" i="8"/>
  <c r="M35" i="8"/>
  <c r="K36" i="8"/>
  <c r="M36" i="8"/>
  <c r="K37" i="8"/>
  <c r="M37" i="8"/>
  <c r="K38" i="8"/>
  <c r="M38" i="8"/>
  <c r="K42" i="8"/>
  <c r="M42" i="8"/>
  <c r="K43" i="8"/>
  <c r="M43" i="8"/>
  <c r="K44" i="8"/>
  <c r="M44" i="8"/>
  <c r="K45" i="8"/>
  <c r="M45" i="8"/>
  <c r="K46" i="8"/>
  <c r="M46" i="8"/>
  <c r="K47" i="8"/>
  <c r="M47" i="8"/>
  <c r="K48" i="8"/>
  <c r="M48" i="8"/>
  <c r="K49" i="8"/>
  <c r="M49" i="8"/>
  <c r="K53" i="8"/>
  <c r="M53" i="8"/>
  <c r="K54" i="8"/>
  <c r="M54" i="8"/>
  <c r="K55" i="8"/>
  <c r="M55" i="8"/>
  <c r="K56" i="8"/>
  <c r="M56" i="8"/>
  <c r="K57" i="8"/>
  <c r="M57" i="8"/>
  <c r="K58" i="8"/>
  <c r="M58" i="8"/>
  <c r="K59" i="8"/>
  <c r="M59" i="8"/>
  <c r="K60" i="8"/>
  <c r="M60" i="8"/>
  <c r="K61" i="8"/>
  <c r="M61" i="8"/>
  <c r="H62" i="8"/>
  <c r="I62" i="8"/>
  <c r="K65" i="8"/>
  <c r="M65" i="8"/>
  <c r="K66" i="8"/>
  <c r="M66" i="8"/>
  <c r="K67" i="8"/>
  <c r="M67" i="8"/>
  <c r="K68" i="8"/>
  <c r="M68" i="8"/>
  <c r="K69" i="8"/>
  <c r="M69" i="8"/>
  <c r="K70" i="8"/>
  <c r="M70" i="8"/>
  <c r="K71" i="8"/>
  <c r="M71" i="8"/>
  <c r="K72" i="8"/>
  <c r="M72" i="8"/>
  <c r="K73" i="8"/>
  <c r="M73" i="8"/>
  <c r="K77" i="8"/>
  <c r="M77" i="8"/>
  <c r="K78" i="8"/>
  <c r="M78" i="8"/>
  <c r="K79" i="8"/>
  <c r="M79" i="8"/>
  <c r="K80" i="8"/>
  <c r="M80" i="8"/>
  <c r="K81" i="8"/>
  <c r="M81" i="8"/>
  <c r="K82" i="8"/>
  <c r="M82" i="8"/>
  <c r="K83" i="8"/>
  <c r="M83" i="8"/>
  <c r="K84" i="8"/>
  <c r="M84" i="8"/>
  <c r="K85" i="8"/>
  <c r="M85" i="8"/>
  <c r="K86" i="8"/>
  <c r="M86" i="8"/>
  <c r="K87" i="8"/>
  <c r="M87" i="8"/>
  <c r="K88" i="8"/>
  <c r="M88" i="8"/>
  <c r="I89" i="8"/>
  <c r="K92" i="8"/>
  <c r="M92" i="8"/>
  <c r="K93" i="8"/>
  <c r="M93" i="8"/>
  <c r="K94" i="8"/>
  <c r="M94" i="8"/>
  <c r="K95" i="8"/>
  <c r="M95" i="8"/>
  <c r="K96" i="8"/>
  <c r="M96" i="8"/>
  <c r="K97" i="8"/>
  <c r="M97" i="8"/>
  <c r="K98" i="8"/>
  <c r="M98" i="8"/>
  <c r="K99" i="8"/>
  <c r="M99" i="8"/>
  <c r="K103" i="8"/>
  <c r="M103" i="8"/>
  <c r="K104" i="8"/>
  <c r="M104" i="8"/>
  <c r="K105" i="8"/>
  <c r="M105" i="8"/>
  <c r="K106" i="8"/>
  <c r="M106" i="8"/>
  <c r="K107" i="8"/>
  <c r="M107" i="8"/>
  <c r="K108" i="8"/>
  <c r="M108" i="8"/>
  <c r="K109" i="8"/>
  <c r="M109" i="8"/>
  <c r="K110" i="8"/>
  <c r="M110" i="8"/>
  <c r="K111" i="8"/>
  <c r="M111" i="8"/>
  <c r="K112" i="8"/>
  <c r="M112" i="8"/>
  <c r="K113" i="8"/>
  <c r="M113" i="8"/>
  <c r="K117" i="8"/>
  <c r="M117" i="8"/>
  <c r="K118" i="8"/>
  <c r="M118" i="8"/>
  <c r="K119" i="8"/>
  <c r="M119" i="8"/>
  <c r="K120" i="8"/>
  <c r="M120" i="8"/>
  <c r="K121" i="8"/>
  <c r="M121" i="8"/>
  <c r="K122" i="8"/>
  <c r="M122" i="8"/>
  <c r="K123" i="8"/>
  <c r="M123" i="8"/>
  <c r="K124" i="8"/>
  <c r="M124" i="8"/>
  <c r="K125" i="8"/>
  <c r="M125" i="8"/>
  <c r="K126" i="8"/>
  <c r="M126" i="8"/>
  <c r="K127" i="8"/>
  <c r="M127" i="8"/>
  <c r="D128" i="8"/>
  <c r="K128" i="8" s="1"/>
  <c r="E117" i="8"/>
  <c r="G128" i="8"/>
  <c r="H128" i="8"/>
  <c r="G137" i="8"/>
  <c r="G4" i="7"/>
  <c r="H4" i="7"/>
  <c r="K5" i="7"/>
  <c r="M5" i="7"/>
  <c r="K6" i="7"/>
  <c r="M6" i="7"/>
  <c r="K7" i="7"/>
  <c r="M7" i="7"/>
  <c r="K8" i="7"/>
  <c r="M8" i="7"/>
  <c r="K9" i="7"/>
  <c r="M9" i="7"/>
  <c r="K10" i="7"/>
  <c r="M10" i="7"/>
  <c r="D11" i="7"/>
  <c r="K14" i="7"/>
  <c r="M14" i="7"/>
  <c r="K15" i="7"/>
  <c r="M15" i="7"/>
  <c r="K16" i="7"/>
  <c r="M16" i="7"/>
  <c r="K17" i="7"/>
  <c r="M17" i="7"/>
  <c r="K18" i="7"/>
  <c r="M18" i="7"/>
  <c r="K19" i="7"/>
  <c r="M19" i="7"/>
  <c r="K20" i="7"/>
  <c r="M20" i="7"/>
  <c r="K21" i="7"/>
  <c r="M21" i="7"/>
  <c r="K22" i="7"/>
  <c r="M22" i="7"/>
  <c r="K23" i="7"/>
  <c r="M23" i="7"/>
  <c r="K24" i="7"/>
  <c r="M24" i="7"/>
  <c r="K25" i="7"/>
  <c r="M25" i="7"/>
  <c r="K26" i="7"/>
  <c r="M26" i="7"/>
  <c r="K27" i="7"/>
  <c r="M27" i="7"/>
  <c r="K31" i="7"/>
  <c r="M31" i="7"/>
  <c r="K32" i="7"/>
  <c r="M32" i="7"/>
  <c r="K33" i="7"/>
  <c r="M33" i="7"/>
  <c r="K34" i="7"/>
  <c r="M34" i="7"/>
  <c r="K35" i="7"/>
  <c r="M35" i="7"/>
  <c r="K36" i="7"/>
  <c r="M36" i="7"/>
  <c r="K37" i="7"/>
  <c r="M37" i="7"/>
  <c r="K38" i="7"/>
  <c r="M38" i="7"/>
  <c r="K42" i="7"/>
  <c r="M42" i="7"/>
  <c r="K43" i="7"/>
  <c r="M43" i="7"/>
  <c r="K44" i="7"/>
  <c r="M44" i="7"/>
  <c r="K45" i="7"/>
  <c r="M45" i="7"/>
  <c r="K46" i="7"/>
  <c r="M46" i="7"/>
  <c r="K47" i="7"/>
  <c r="M47" i="7"/>
  <c r="K48" i="7"/>
  <c r="M48" i="7"/>
  <c r="K49" i="7"/>
  <c r="M49" i="7"/>
  <c r="K53" i="7"/>
  <c r="M53" i="7"/>
  <c r="K54" i="7"/>
  <c r="M54" i="7"/>
  <c r="K55" i="7"/>
  <c r="M55" i="7"/>
  <c r="K56" i="7"/>
  <c r="M56" i="7"/>
  <c r="K57" i="7"/>
  <c r="M57" i="7"/>
  <c r="K58" i="7"/>
  <c r="M58" i="7"/>
  <c r="K59" i="7"/>
  <c r="M59" i="7"/>
  <c r="K60" i="7"/>
  <c r="M60" i="7"/>
  <c r="K61" i="7"/>
  <c r="M61" i="7"/>
  <c r="G62" i="7"/>
  <c r="H62" i="7"/>
  <c r="K65" i="7"/>
  <c r="M65" i="7"/>
  <c r="K66" i="7"/>
  <c r="M66" i="7"/>
  <c r="K67" i="7"/>
  <c r="M67" i="7"/>
  <c r="K68" i="7"/>
  <c r="M68" i="7"/>
  <c r="K69" i="7"/>
  <c r="M69" i="7"/>
  <c r="K70" i="7"/>
  <c r="M70" i="7"/>
  <c r="K71" i="7"/>
  <c r="M71" i="7"/>
  <c r="K72" i="7"/>
  <c r="M72" i="7"/>
  <c r="K73" i="7"/>
  <c r="M73" i="7"/>
  <c r="K77" i="7"/>
  <c r="M77" i="7"/>
  <c r="K78" i="7"/>
  <c r="M78" i="7"/>
  <c r="K79" i="7"/>
  <c r="M79" i="7"/>
  <c r="K80" i="7"/>
  <c r="M80" i="7"/>
  <c r="K81" i="7"/>
  <c r="M81" i="7"/>
  <c r="K82" i="7"/>
  <c r="M82" i="7"/>
  <c r="K83" i="7"/>
  <c r="M83" i="7"/>
  <c r="K84" i="7"/>
  <c r="M84" i="7"/>
  <c r="K85" i="7"/>
  <c r="M85" i="7"/>
  <c r="K86" i="7"/>
  <c r="M86" i="7"/>
  <c r="K87" i="7"/>
  <c r="M87" i="7"/>
  <c r="K88" i="7"/>
  <c r="M88" i="7"/>
  <c r="K92" i="7"/>
  <c r="M92" i="7"/>
  <c r="K93" i="7"/>
  <c r="M93" i="7"/>
  <c r="K94" i="7"/>
  <c r="M94" i="7"/>
  <c r="K95" i="7"/>
  <c r="M95" i="7"/>
  <c r="K96" i="7"/>
  <c r="M96" i="7"/>
  <c r="K97" i="7"/>
  <c r="M97" i="7"/>
  <c r="K98" i="7"/>
  <c r="M98" i="7"/>
  <c r="K99" i="7"/>
  <c r="M99" i="7"/>
  <c r="K103" i="7"/>
  <c r="M103" i="7"/>
  <c r="K104" i="7"/>
  <c r="M104" i="7"/>
  <c r="K105" i="7"/>
  <c r="M105" i="7"/>
  <c r="K106" i="7"/>
  <c r="M106" i="7"/>
  <c r="K107" i="7"/>
  <c r="M107" i="7"/>
  <c r="K108" i="7"/>
  <c r="M108" i="7"/>
  <c r="K109" i="7"/>
  <c r="M109" i="7"/>
  <c r="K110" i="7"/>
  <c r="M110" i="7"/>
  <c r="K111" i="7"/>
  <c r="M111" i="7"/>
  <c r="K112" i="7"/>
  <c r="M112" i="7"/>
  <c r="K113" i="7"/>
  <c r="M113" i="7"/>
  <c r="I114" i="7"/>
  <c r="M21" i="16" s="1"/>
  <c r="K117" i="7"/>
  <c r="M117" i="7"/>
  <c r="K118" i="7"/>
  <c r="M118" i="7"/>
  <c r="K119" i="7"/>
  <c r="M119" i="7"/>
  <c r="K120" i="7"/>
  <c r="M120" i="7"/>
  <c r="K121" i="7"/>
  <c r="M121" i="7"/>
  <c r="K122" i="7"/>
  <c r="M122" i="7"/>
  <c r="K123" i="7"/>
  <c r="M123" i="7"/>
  <c r="K124" i="7"/>
  <c r="M124" i="7"/>
  <c r="K125" i="7"/>
  <c r="M125" i="7"/>
  <c r="K126" i="7"/>
  <c r="M126" i="7"/>
  <c r="K127" i="7"/>
  <c r="M127" i="7"/>
  <c r="D128" i="7"/>
  <c r="G128" i="7"/>
  <c r="H128" i="7"/>
  <c r="G152" i="7"/>
  <c r="G4" i="14"/>
  <c r="H4" i="14"/>
  <c r="K5" i="14"/>
  <c r="M5" i="14"/>
  <c r="K6" i="14"/>
  <c r="M6" i="14"/>
  <c r="K7" i="14"/>
  <c r="M7" i="14"/>
  <c r="K8" i="14"/>
  <c r="M8" i="14"/>
  <c r="K9" i="14"/>
  <c r="M9" i="14"/>
  <c r="K10" i="14"/>
  <c r="M10" i="14"/>
  <c r="D11" i="14"/>
  <c r="K14" i="14"/>
  <c r="M14" i="14"/>
  <c r="K15" i="14"/>
  <c r="M15" i="14"/>
  <c r="K16" i="14"/>
  <c r="M16" i="14"/>
  <c r="K17" i="14"/>
  <c r="M17" i="14"/>
  <c r="K18" i="14"/>
  <c r="M18" i="14"/>
  <c r="K19" i="14"/>
  <c r="M19" i="14"/>
  <c r="K20" i="14"/>
  <c r="M20" i="14"/>
  <c r="K21" i="14"/>
  <c r="M21" i="14"/>
  <c r="K22" i="14"/>
  <c r="M22" i="14"/>
  <c r="K23" i="14"/>
  <c r="M23" i="14"/>
  <c r="K24" i="14"/>
  <c r="M24" i="14"/>
  <c r="K25" i="14"/>
  <c r="M25" i="14"/>
  <c r="K26" i="14"/>
  <c r="M26" i="14"/>
  <c r="K27" i="14"/>
  <c r="M27" i="14"/>
  <c r="K31" i="14"/>
  <c r="M31" i="14"/>
  <c r="K32" i="14"/>
  <c r="M32" i="14"/>
  <c r="K33" i="14"/>
  <c r="M33" i="14"/>
  <c r="K34" i="14"/>
  <c r="M34" i="14"/>
  <c r="K35" i="14"/>
  <c r="M35" i="14"/>
  <c r="K36" i="14"/>
  <c r="M36" i="14"/>
  <c r="K37" i="14"/>
  <c r="M37" i="14"/>
  <c r="K38" i="14"/>
  <c r="M38" i="14"/>
  <c r="K42" i="14"/>
  <c r="M42" i="14"/>
  <c r="K43" i="14"/>
  <c r="M43" i="14"/>
  <c r="K44" i="14"/>
  <c r="M44" i="14"/>
  <c r="K45" i="14"/>
  <c r="M45" i="14"/>
  <c r="K46" i="14"/>
  <c r="M46" i="14"/>
  <c r="K47" i="14"/>
  <c r="M47" i="14"/>
  <c r="K48" i="14"/>
  <c r="M48" i="14"/>
  <c r="K49" i="14"/>
  <c r="M49" i="14"/>
  <c r="K53" i="14"/>
  <c r="M53" i="14"/>
  <c r="K54" i="14"/>
  <c r="M54" i="14"/>
  <c r="K55" i="14"/>
  <c r="M55" i="14"/>
  <c r="K56" i="14"/>
  <c r="M56" i="14"/>
  <c r="K57" i="14"/>
  <c r="M57" i="14"/>
  <c r="K58" i="14"/>
  <c r="M58" i="14"/>
  <c r="K59" i="14"/>
  <c r="M59" i="14"/>
  <c r="K60" i="14"/>
  <c r="M60" i="14"/>
  <c r="K61" i="14"/>
  <c r="M61" i="14"/>
  <c r="K65" i="14"/>
  <c r="M65" i="14"/>
  <c r="K66" i="14"/>
  <c r="M66" i="14"/>
  <c r="K67" i="14"/>
  <c r="M67" i="14"/>
  <c r="K68" i="14"/>
  <c r="M68" i="14"/>
  <c r="K69" i="14"/>
  <c r="M69" i="14"/>
  <c r="K70" i="14"/>
  <c r="M70" i="14"/>
  <c r="K71" i="14"/>
  <c r="M71" i="14"/>
  <c r="K72" i="14"/>
  <c r="M72" i="14"/>
  <c r="K73" i="14"/>
  <c r="M73" i="14"/>
  <c r="K77" i="14"/>
  <c r="M77" i="14"/>
  <c r="K78" i="14"/>
  <c r="M78" i="14"/>
  <c r="K79" i="14"/>
  <c r="M79" i="14"/>
  <c r="K80" i="14"/>
  <c r="M80" i="14"/>
  <c r="K81" i="14"/>
  <c r="M81" i="14"/>
  <c r="K82" i="14"/>
  <c r="M82" i="14"/>
  <c r="K83" i="14"/>
  <c r="M83" i="14"/>
  <c r="K84" i="14"/>
  <c r="M84" i="14"/>
  <c r="K85" i="14"/>
  <c r="M85" i="14"/>
  <c r="K86" i="14"/>
  <c r="M86" i="14"/>
  <c r="K87" i="14"/>
  <c r="M87" i="14"/>
  <c r="K88" i="14"/>
  <c r="M88" i="14"/>
  <c r="K92" i="14"/>
  <c r="M92" i="14"/>
  <c r="K93" i="14"/>
  <c r="M93" i="14"/>
  <c r="K94" i="14"/>
  <c r="M94" i="14"/>
  <c r="K95" i="14"/>
  <c r="M95" i="14"/>
  <c r="K96" i="14"/>
  <c r="M96" i="14"/>
  <c r="K97" i="14"/>
  <c r="M97" i="14"/>
  <c r="K98" i="14"/>
  <c r="M98" i="14"/>
  <c r="K99" i="14"/>
  <c r="M99" i="14"/>
  <c r="K103" i="14"/>
  <c r="M103" i="14"/>
  <c r="K104" i="14"/>
  <c r="M104" i="14"/>
  <c r="K105" i="14"/>
  <c r="M105" i="14"/>
  <c r="K106" i="14"/>
  <c r="M106" i="14"/>
  <c r="K107" i="14"/>
  <c r="M107" i="14"/>
  <c r="K108" i="14"/>
  <c r="M108" i="14"/>
  <c r="K109" i="14"/>
  <c r="M109" i="14"/>
  <c r="K110" i="14"/>
  <c r="M110" i="14"/>
  <c r="K111" i="14"/>
  <c r="M111" i="14"/>
  <c r="K112" i="14"/>
  <c r="M112" i="14"/>
  <c r="K113" i="14"/>
  <c r="M113" i="14"/>
  <c r="K117" i="14"/>
  <c r="M117" i="14"/>
  <c r="K118" i="14"/>
  <c r="M118" i="14"/>
  <c r="K119" i="14"/>
  <c r="M119" i="14"/>
  <c r="K120" i="14"/>
  <c r="M120" i="14"/>
  <c r="K121" i="14"/>
  <c r="M121" i="14"/>
  <c r="K122" i="14"/>
  <c r="M122" i="14"/>
  <c r="K123" i="14"/>
  <c r="M123" i="14"/>
  <c r="K124" i="14"/>
  <c r="M124" i="14"/>
  <c r="K125" i="14"/>
  <c r="M125" i="14"/>
  <c r="K126" i="14"/>
  <c r="M126" i="14"/>
  <c r="K127" i="14"/>
  <c r="M127" i="14"/>
  <c r="D128" i="14"/>
  <c r="G128" i="14"/>
  <c r="I128" i="14" s="1"/>
  <c r="K23" i="16" s="1"/>
  <c r="H128" i="14"/>
  <c r="G152" i="14"/>
  <c r="G4" i="13"/>
  <c r="H4" i="13"/>
  <c r="K5" i="13"/>
  <c r="M5" i="13"/>
  <c r="K6" i="13"/>
  <c r="M6" i="13"/>
  <c r="K7" i="13"/>
  <c r="M7" i="13"/>
  <c r="K8" i="13"/>
  <c r="M8" i="13"/>
  <c r="K9" i="13"/>
  <c r="M9" i="13"/>
  <c r="K10" i="13"/>
  <c r="M10" i="13"/>
  <c r="D11" i="13"/>
  <c r="K14" i="13"/>
  <c r="M14" i="13"/>
  <c r="K15" i="13"/>
  <c r="M15" i="13"/>
  <c r="K16" i="13"/>
  <c r="M16" i="13"/>
  <c r="K17" i="13"/>
  <c r="M17" i="13"/>
  <c r="K18" i="13"/>
  <c r="M18" i="13"/>
  <c r="K19" i="13"/>
  <c r="M19" i="13"/>
  <c r="K20" i="13"/>
  <c r="M20" i="13"/>
  <c r="K21" i="13"/>
  <c r="M21" i="13"/>
  <c r="K22" i="13"/>
  <c r="M22" i="13"/>
  <c r="K23" i="13"/>
  <c r="M23" i="13"/>
  <c r="K24" i="13"/>
  <c r="M24" i="13"/>
  <c r="K25" i="13"/>
  <c r="M25" i="13"/>
  <c r="K26" i="13"/>
  <c r="M26" i="13"/>
  <c r="K27" i="13"/>
  <c r="M27" i="13"/>
  <c r="K31" i="13"/>
  <c r="M31" i="13"/>
  <c r="K32" i="13"/>
  <c r="M32" i="13"/>
  <c r="K33" i="13"/>
  <c r="M33" i="13"/>
  <c r="K34" i="13"/>
  <c r="M34" i="13"/>
  <c r="K35" i="13"/>
  <c r="M35" i="13"/>
  <c r="K36" i="13"/>
  <c r="M36" i="13"/>
  <c r="K37" i="13"/>
  <c r="M37" i="13"/>
  <c r="K38" i="13"/>
  <c r="M38" i="13"/>
  <c r="K42" i="13"/>
  <c r="M42" i="13"/>
  <c r="K43" i="13"/>
  <c r="M43" i="13"/>
  <c r="K44" i="13"/>
  <c r="M44" i="13"/>
  <c r="K45" i="13"/>
  <c r="M45" i="13"/>
  <c r="K46" i="13"/>
  <c r="M46" i="13"/>
  <c r="K47" i="13"/>
  <c r="M47" i="13"/>
  <c r="K48" i="13"/>
  <c r="M48" i="13"/>
  <c r="K49" i="13"/>
  <c r="M49" i="13"/>
  <c r="K53" i="13"/>
  <c r="M53" i="13"/>
  <c r="K54" i="13"/>
  <c r="M54" i="13"/>
  <c r="K55" i="13"/>
  <c r="M55" i="13"/>
  <c r="K56" i="13"/>
  <c r="M56" i="13"/>
  <c r="K57" i="13"/>
  <c r="M57" i="13"/>
  <c r="K58" i="13"/>
  <c r="M58" i="13"/>
  <c r="K59" i="13"/>
  <c r="M59" i="13"/>
  <c r="K60" i="13"/>
  <c r="M60" i="13"/>
  <c r="K61" i="13"/>
  <c r="M61" i="13"/>
  <c r="K65" i="13"/>
  <c r="M65" i="13"/>
  <c r="K66" i="13"/>
  <c r="M66" i="13"/>
  <c r="K67" i="13"/>
  <c r="M67" i="13"/>
  <c r="K68" i="13"/>
  <c r="M68" i="13"/>
  <c r="K69" i="13"/>
  <c r="M69" i="13"/>
  <c r="K70" i="13"/>
  <c r="M70" i="13"/>
  <c r="K71" i="13"/>
  <c r="M71" i="13"/>
  <c r="K72" i="13"/>
  <c r="M72" i="13"/>
  <c r="K73" i="13"/>
  <c r="M73" i="13"/>
  <c r="I74" i="13"/>
  <c r="H167" i="13"/>
  <c r="K77" i="13"/>
  <c r="M77" i="13"/>
  <c r="K78" i="13"/>
  <c r="M78" i="13"/>
  <c r="K79" i="13"/>
  <c r="M79" i="13"/>
  <c r="K80" i="13"/>
  <c r="M80" i="13"/>
  <c r="K81" i="13"/>
  <c r="M81" i="13"/>
  <c r="K82" i="13"/>
  <c r="M82" i="13"/>
  <c r="K83" i="13"/>
  <c r="M83" i="13"/>
  <c r="K84" i="13"/>
  <c r="M84" i="13"/>
  <c r="K85" i="13"/>
  <c r="M85" i="13"/>
  <c r="K86" i="13"/>
  <c r="M86" i="13"/>
  <c r="K87" i="13"/>
  <c r="M87" i="13"/>
  <c r="K88" i="13"/>
  <c r="M88" i="13"/>
  <c r="I89" i="13"/>
  <c r="I77" i="13" s="1"/>
  <c r="I18" i="16" s="1"/>
  <c r="I17" i="16"/>
  <c r="K92" i="13"/>
  <c r="M92" i="13"/>
  <c r="K93" i="13"/>
  <c r="M93" i="13"/>
  <c r="K94" i="13"/>
  <c r="M94" i="13"/>
  <c r="K95" i="13"/>
  <c r="M95" i="13"/>
  <c r="K96" i="13"/>
  <c r="M96" i="13"/>
  <c r="K97" i="13"/>
  <c r="M97" i="13"/>
  <c r="K98" i="13"/>
  <c r="M98" i="13"/>
  <c r="K99" i="13"/>
  <c r="M99" i="13"/>
  <c r="K103" i="13"/>
  <c r="M103" i="13"/>
  <c r="K104" i="13"/>
  <c r="M104" i="13"/>
  <c r="K105" i="13"/>
  <c r="M105" i="13"/>
  <c r="K106" i="13"/>
  <c r="M106" i="13"/>
  <c r="K107" i="13"/>
  <c r="M107" i="13"/>
  <c r="K108" i="13"/>
  <c r="M108" i="13"/>
  <c r="K109" i="13"/>
  <c r="M109" i="13"/>
  <c r="K110" i="13"/>
  <c r="M110" i="13"/>
  <c r="K111" i="13"/>
  <c r="M111" i="13"/>
  <c r="K112" i="13"/>
  <c r="M112" i="13"/>
  <c r="K113" i="13"/>
  <c r="M113" i="13"/>
  <c r="K117" i="13"/>
  <c r="M117" i="13"/>
  <c r="K118" i="13"/>
  <c r="M118" i="13"/>
  <c r="K119" i="13"/>
  <c r="M119" i="13"/>
  <c r="K120" i="13"/>
  <c r="M120" i="13"/>
  <c r="K121" i="13"/>
  <c r="M121" i="13"/>
  <c r="K122" i="13"/>
  <c r="M122" i="13"/>
  <c r="K123" i="13"/>
  <c r="M123" i="13"/>
  <c r="K124" i="13"/>
  <c r="M124" i="13"/>
  <c r="K125" i="13"/>
  <c r="M125" i="13"/>
  <c r="K126" i="13"/>
  <c r="M126" i="13"/>
  <c r="K127" i="13"/>
  <c r="M127" i="13"/>
  <c r="D128" i="13"/>
  <c r="G128" i="13"/>
  <c r="H128" i="13"/>
  <c r="H130" i="13" s="1"/>
  <c r="G152" i="13"/>
  <c r="H168" i="13"/>
  <c r="G4" i="12"/>
  <c r="H4" i="12"/>
  <c r="K5" i="12"/>
  <c r="M5" i="12"/>
  <c r="K6" i="12"/>
  <c r="M6" i="12"/>
  <c r="K7" i="12"/>
  <c r="M7" i="12"/>
  <c r="K8" i="12"/>
  <c r="M8" i="12"/>
  <c r="K9" i="12"/>
  <c r="M9" i="12"/>
  <c r="K10" i="12"/>
  <c r="M10" i="12"/>
  <c r="D11" i="12"/>
  <c r="K11" i="12"/>
  <c r="K14" i="12"/>
  <c r="M14" i="12"/>
  <c r="K15" i="12"/>
  <c r="M15" i="12"/>
  <c r="K16" i="12"/>
  <c r="M16" i="12"/>
  <c r="K17" i="12"/>
  <c r="M17" i="12"/>
  <c r="K18" i="12"/>
  <c r="M18" i="12"/>
  <c r="K19" i="12"/>
  <c r="M19" i="12"/>
  <c r="K20" i="12"/>
  <c r="M20" i="12"/>
  <c r="K21" i="12"/>
  <c r="M21" i="12"/>
  <c r="K22" i="12"/>
  <c r="M22" i="12"/>
  <c r="K23" i="12"/>
  <c r="M23" i="12"/>
  <c r="K24" i="12"/>
  <c r="M24" i="12"/>
  <c r="K25" i="12"/>
  <c r="M25" i="12"/>
  <c r="K26" i="12"/>
  <c r="M26" i="12"/>
  <c r="K27" i="12"/>
  <c r="M27" i="12"/>
  <c r="K31" i="12"/>
  <c r="M31" i="12"/>
  <c r="K32" i="12"/>
  <c r="M32" i="12"/>
  <c r="K33" i="12"/>
  <c r="M33" i="12"/>
  <c r="K34" i="12"/>
  <c r="M34" i="12"/>
  <c r="K35" i="12"/>
  <c r="M35" i="12"/>
  <c r="K36" i="12"/>
  <c r="M36" i="12"/>
  <c r="K37" i="12"/>
  <c r="M37" i="12"/>
  <c r="K38" i="12"/>
  <c r="M38" i="12"/>
  <c r="I39" i="12"/>
  <c r="K42" i="12"/>
  <c r="M42" i="12"/>
  <c r="K43" i="12"/>
  <c r="M43" i="12"/>
  <c r="K44" i="12"/>
  <c r="M44" i="12"/>
  <c r="K45" i="12"/>
  <c r="M45" i="12"/>
  <c r="K46" i="12"/>
  <c r="M46" i="12"/>
  <c r="K47" i="12"/>
  <c r="M47" i="12"/>
  <c r="K48" i="12"/>
  <c r="M48" i="12"/>
  <c r="K49" i="12"/>
  <c r="M49" i="12"/>
  <c r="K53" i="12"/>
  <c r="M53" i="12"/>
  <c r="K54" i="12"/>
  <c r="M54" i="12"/>
  <c r="K55" i="12"/>
  <c r="M55" i="12"/>
  <c r="K56" i="12"/>
  <c r="M56" i="12"/>
  <c r="K57" i="12"/>
  <c r="M57" i="12"/>
  <c r="K58" i="12"/>
  <c r="M58" i="12"/>
  <c r="K59" i="12"/>
  <c r="M59" i="12"/>
  <c r="K60" i="12"/>
  <c r="M60" i="12"/>
  <c r="K61" i="12"/>
  <c r="M61" i="12"/>
  <c r="G62" i="12"/>
  <c r="H62" i="12"/>
  <c r="K65" i="12"/>
  <c r="M65" i="12"/>
  <c r="K66" i="12"/>
  <c r="M66" i="12"/>
  <c r="K67" i="12"/>
  <c r="M67" i="12"/>
  <c r="K68" i="12"/>
  <c r="M68" i="12"/>
  <c r="K69" i="12"/>
  <c r="M69" i="12"/>
  <c r="K70" i="12"/>
  <c r="M70" i="12"/>
  <c r="K71" i="12"/>
  <c r="M71" i="12"/>
  <c r="K72" i="12"/>
  <c r="M72" i="12"/>
  <c r="K73" i="12"/>
  <c r="M73" i="12"/>
  <c r="K77" i="12"/>
  <c r="M77" i="12"/>
  <c r="K78" i="12"/>
  <c r="M78" i="12"/>
  <c r="K79" i="12"/>
  <c r="M79" i="12"/>
  <c r="K80" i="12"/>
  <c r="M80" i="12"/>
  <c r="K81" i="12"/>
  <c r="M81" i="12"/>
  <c r="K82" i="12"/>
  <c r="M82" i="12"/>
  <c r="K83" i="12"/>
  <c r="M83" i="12"/>
  <c r="K84" i="12"/>
  <c r="M84" i="12"/>
  <c r="K85" i="12"/>
  <c r="M85" i="12"/>
  <c r="K86" i="12"/>
  <c r="M86" i="12"/>
  <c r="K87" i="12"/>
  <c r="M87" i="12"/>
  <c r="K88" i="12"/>
  <c r="M88" i="12"/>
  <c r="K92" i="12"/>
  <c r="M92" i="12"/>
  <c r="K93" i="12"/>
  <c r="M93" i="12"/>
  <c r="K94" i="12"/>
  <c r="M94" i="12"/>
  <c r="K95" i="12"/>
  <c r="M95" i="12"/>
  <c r="K96" i="12"/>
  <c r="M96" i="12"/>
  <c r="K97" i="12"/>
  <c r="M97" i="12"/>
  <c r="K98" i="12"/>
  <c r="M98" i="12"/>
  <c r="K99" i="12"/>
  <c r="M99" i="12"/>
  <c r="K103" i="12"/>
  <c r="M103" i="12"/>
  <c r="K104" i="12"/>
  <c r="M104" i="12"/>
  <c r="K105" i="12"/>
  <c r="M105" i="12"/>
  <c r="K106" i="12"/>
  <c r="M106" i="12"/>
  <c r="K107" i="12"/>
  <c r="M107" i="12"/>
  <c r="K108" i="12"/>
  <c r="M108" i="12"/>
  <c r="K109" i="12"/>
  <c r="M109" i="12"/>
  <c r="K110" i="12"/>
  <c r="M110" i="12"/>
  <c r="K111" i="12"/>
  <c r="M111" i="12"/>
  <c r="K112" i="12"/>
  <c r="M112" i="12"/>
  <c r="K113" i="12"/>
  <c r="M113" i="12"/>
  <c r="K117" i="12"/>
  <c r="M117" i="12"/>
  <c r="K118" i="12"/>
  <c r="M118" i="12"/>
  <c r="K119" i="12"/>
  <c r="M119" i="12"/>
  <c r="K120" i="12"/>
  <c r="M120" i="12"/>
  <c r="K121" i="12"/>
  <c r="M121" i="12"/>
  <c r="K122" i="12"/>
  <c r="M122" i="12"/>
  <c r="K123" i="12"/>
  <c r="M123" i="12"/>
  <c r="K124" i="12"/>
  <c r="M124" i="12"/>
  <c r="K125" i="12"/>
  <c r="M125" i="12"/>
  <c r="K126" i="12"/>
  <c r="M126" i="12"/>
  <c r="K127" i="12"/>
  <c r="M127" i="12"/>
  <c r="D128" i="12"/>
  <c r="D130" i="12" s="1"/>
  <c r="K130" i="12" s="1"/>
  <c r="G128" i="12"/>
  <c r="H128" i="12"/>
  <c r="I128" i="12" s="1"/>
  <c r="G23" i="16" s="1"/>
  <c r="G152" i="12"/>
  <c r="H163" i="12"/>
  <c r="G4" i="11"/>
  <c r="H4" i="11"/>
  <c r="K5" i="11"/>
  <c r="M5" i="11"/>
  <c r="K6" i="11"/>
  <c r="M6" i="11"/>
  <c r="K7" i="11"/>
  <c r="M7" i="11"/>
  <c r="K8" i="11"/>
  <c r="M8" i="11"/>
  <c r="K9" i="11"/>
  <c r="M9" i="11"/>
  <c r="K10" i="11"/>
  <c r="M10" i="11"/>
  <c r="D11" i="11"/>
  <c r="K14" i="11"/>
  <c r="M14" i="11"/>
  <c r="K15" i="11"/>
  <c r="M15" i="11"/>
  <c r="K16" i="11"/>
  <c r="M16" i="11"/>
  <c r="K17" i="11"/>
  <c r="M17" i="11"/>
  <c r="K18" i="11"/>
  <c r="M18" i="11"/>
  <c r="K19" i="11"/>
  <c r="M19" i="11"/>
  <c r="K20" i="11"/>
  <c r="M20" i="11"/>
  <c r="K21" i="11"/>
  <c r="M21" i="11"/>
  <c r="K22" i="11"/>
  <c r="M22" i="11"/>
  <c r="K23" i="11"/>
  <c r="M23" i="11"/>
  <c r="K24" i="11"/>
  <c r="M24" i="11"/>
  <c r="K25" i="11"/>
  <c r="M25" i="11"/>
  <c r="K26" i="11"/>
  <c r="M26" i="11"/>
  <c r="K27" i="11"/>
  <c r="M27" i="11"/>
  <c r="K31" i="11"/>
  <c r="M31" i="11"/>
  <c r="K32" i="11"/>
  <c r="M32" i="11"/>
  <c r="K33" i="11"/>
  <c r="M33" i="11"/>
  <c r="K34" i="11"/>
  <c r="M34" i="11"/>
  <c r="K35" i="11"/>
  <c r="M35" i="11"/>
  <c r="K36" i="11"/>
  <c r="M36" i="11"/>
  <c r="K37" i="11"/>
  <c r="M37" i="11"/>
  <c r="K38" i="11"/>
  <c r="M38" i="11"/>
  <c r="K42" i="11"/>
  <c r="M42" i="11"/>
  <c r="K43" i="11"/>
  <c r="M43" i="11"/>
  <c r="K44" i="11"/>
  <c r="M44" i="11"/>
  <c r="K45" i="11"/>
  <c r="M45" i="11"/>
  <c r="K46" i="11"/>
  <c r="M46" i="11"/>
  <c r="K47" i="11"/>
  <c r="M47" i="11"/>
  <c r="K48" i="11"/>
  <c r="M48" i="11"/>
  <c r="K49" i="11"/>
  <c r="M49" i="11"/>
  <c r="K53" i="11"/>
  <c r="M53" i="11"/>
  <c r="K54" i="11"/>
  <c r="M54" i="11"/>
  <c r="K55" i="11"/>
  <c r="M55" i="11"/>
  <c r="K56" i="11"/>
  <c r="M56" i="11"/>
  <c r="K57" i="11"/>
  <c r="M57" i="11"/>
  <c r="K58" i="11"/>
  <c r="M58" i="11"/>
  <c r="K59" i="11"/>
  <c r="M59" i="11"/>
  <c r="K60" i="11"/>
  <c r="M60" i="11"/>
  <c r="K61" i="11"/>
  <c r="M61" i="11"/>
  <c r="K65" i="11"/>
  <c r="M65" i="11"/>
  <c r="K66" i="11"/>
  <c r="M66" i="11"/>
  <c r="K67" i="11"/>
  <c r="M67" i="11"/>
  <c r="K68" i="11"/>
  <c r="M68" i="11"/>
  <c r="K69" i="11"/>
  <c r="M69" i="11"/>
  <c r="K70" i="11"/>
  <c r="M70" i="11"/>
  <c r="K71" i="11"/>
  <c r="M71" i="11"/>
  <c r="K72" i="11"/>
  <c r="M72" i="11"/>
  <c r="K73" i="11"/>
  <c r="M73" i="11"/>
  <c r="K77" i="11"/>
  <c r="M77" i="11"/>
  <c r="K78" i="11"/>
  <c r="M78" i="11"/>
  <c r="K79" i="11"/>
  <c r="M79" i="11"/>
  <c r="K80" i="11"/>
  <c r="M80" i="11"/>
  <c r="K81" i="11"/>
  <c r="M81" i="11"/>
  <c r="K82" i="11"/>
  <c r="M82" i="11"/>
  <c r="K83" i="11"/>
  <c r="M83" i="11"/>
  <c r="K84" i="11"/>
  <c r="M84" i="11"/>
  <c r="K85" i="11"/>
  <c r="M85" i="11"/>
  <c r="K86" i="11"/>
  <c r="M86" i="11"/>
  <c r="K87" i="11"/>
  <c r="M87" i="11"/>
  <c r="K88" i="11"/>
  <c r="M88" i="11"/>
  <c r="K92" i="11"/>
  <c r="M92" i="11"/>
  <c r="K93" i="11"/>
  <c r="M93" i="11"/>
  <c r="K94" i="11"/>
  <c r="M94" i="11"/>
  <c r="K95" i="11"/>
  <c r="M95" i="11"/>
  <c r="K96" i="11"/>
  <c r="M96" i="11"/>
  <c r="K97" i="11"/>
  <c r="M97" i="11"/>
  <c r="K98" i="11"/>
  <c r="M98" i="11"/>
  <c r="K99" i="11"/>
  <c r="M99" i="11"/>
  <c r="K103" i="11"/>
  <c r="M103" i="11"/>
  <c r="K104" i="11"/>
  <c r="M104" i="11"/>
  <c r="K105" i="11"/>
  <c r="M105" i="11"/>
  <c r="K106" i="11"/>
  <c r="M106" i="11"/>
  <c r="K107" i="11"/>
  <c r="M107" i="11"/>
  <c r="K108" i="11"/>
  <c r="M108" i="11"/>
  <c r="K109" i="11"/>
  <c r="M109" i="11"/>
  <c r="K110" i="11"/>
  <c r="M110" i="11"/>
  <c r="K111" i="11"/>
  <c r="M111" i="11"/>
  <c r="K112" i="11"/>
  <c r="M112" i="11"/>
  <c r="K113" i="11"/>
  <c r="M113" i="11"/>
  <c r="K117" i="11"/>
  <c r="M117" i="11"/>
  <c r="K118" i="11"/>
  <c r="M118" i="11"/>
  <c r="K119" i="11"/>
  <c r="M119" i="11"/>
  <c r="K120" i="11"/>
  <c r="M120" i="11"/>
  <c r="K121" i="11"/>
  <c r="M121" i="11"/>
  <c r="K122" i="11"/>
  <c r="M122" i="11"/>
  <c r="K123" i="11"/>
  <c r="M123" i="11"/>
  <c r="K124" i="11"/>
  <c r="M124" i="11"/>
  <c r="K125" i="11"/>
  <c r="M125" i="11"/>
  <c r="K126" i="11"/>
  <c r="M126" i="11"/>
  <c r="K127" i="11"/>
  <c r="M127" i="11"/>
  <c r="D128" i="11"/>
  <c r="K128" i="11"/>
  <c r="G128" i="11"/>
  <c r="H128" i="11"/>
  <c r="G137" i="11"/>
  <c r="G152" i="11"/>
  <c r="G156" i="11"/>
  <c r="G4" i="2"/>
  <c r="H4" i="2"/>
  <c r="K5" i="2"/>
  <c r="M5" i="2"/>
  <c r="K6" i="2"/>
  <c r="M6" i="2"/>
  <c r="K7" i="2"/>
  <c r="M7" i="2"/>
  <c r="K8" i="2"/>
  <c r="M8" i="2"/>
  <c r="K9" i="2"/>
  <c r="M9" i="2"/>
  <c r="K10" i="2"/>
  <c r="M10" i="2"/>
  <c r="D11" i="2"/>
  <c r="K11" i="2"/>
  <c r="K14" i="2"/>
  <c r="M14" i="2"/>
  <c r="K15" i="2"/>
  <c r="M15" i="2"/>
  <c r="K16" i="2"/>
  <c r="M16" i="2"/>
  <c r="K17" i="2"/>
  <c r="M17" i="2"/>
  <c r="K18" i="2"/>
  <c r="M18" i="2"/>
  <c r="K19" i="2"/>
  <c r="M19" i="2"/>
  <c r="K20" i="2"/>
  <c r="M20" i="2"/>
  <c r="K21" i="2"/>
  <c r="M21" i="2"/>
  <c r="K22" i="2"/>
  <c r="M22" i="2"/>
  <c r="K23" i="2"/>
  <c r="M23" i="2"/>
  <c r="K24" i="2"/>
  <c r="M24" i="2"/>
  <c r="K25" i="2"/>
  <c r="M25" i="2"/>
  <c r="K26" i="2"/>
  <c r="M26" i="2"/>
  <c r="K27" i="2"/>
  <c r="M27" i="2"/>
  <c r="K31" i="2"/>
  <c r="M31" i="2"/>
  <c r="K32" i="2"/>
  <c r="M32" i="2"/>
  <c r="K33" i="2"/>
  <c r="M33" i="2"/>
  <c r="K34" i="2"/>
  <c r="M34" i="2"/>
  <c r="K35" i="2"/>
  <c r="M35" i="2"/>
  <c r="K36" i="2"/>
  <c r="M36" i="2"/>
  <c r="K37" i="2"/>
  <c r="M37" i="2"/>
  <c r="K38" i="2"/>
  <c r="M38" i="2"/>
  <c r="K42" i="2"/>
  <c r="M42" i="2"/>
  <c r="K43" i="2"/>
  <c r="M43" i="2"/>
  <c r="K44" i="2"/>
  <c r="M44" i="2"/>
  <c r="K45" i="2"/>
  <c r="M45" i="2"/>
  <c r="K46" i="2"/>
  <c r="M46" i="2"/>
  <c r="K47" i="2"/>
  <c r="M47" i="2"/>
  <c r="K48" i="2"/>
  <c r="M48" i="2"/>
  <c r="K49" i="2"/>
  <c r="M49" i="2"/>
  <c r="H50" i="2"/>
  <c r="I50" i="2" s="1"/>
  <c r="K53" i="2"/>
  <c r="M53" i="2"/>
  <c r="K54" i="2"/>
  <c r="M54" i="2"/>
  <c r="K55" i="2"/>
  <c r="M55" i="2"/>
  <c r="K56" i="2"/>
  <c r="M56" i="2"/>
  <c r="K57" i="2"/>
  <c r="M57" i="2"/>
  <c r="K58" i="2"/>
  <c r="M58" i="2"/>
  <c r="K59" i="2"/>
  <c r="M59" i="2"/>
  <c r="K60" i="2"/>
  <c r="M60" i="2"/>
  <c r="K61" i="2"/>
  <c r="M61" i="2"/>
  <c r="H62" i="2"/>
  <c r="K65" i="2"/>
  <c r="M65" i="2"/>
  <c r="K66" i="2"/>
  <c r="M66" i="2"/>
  <c r="K67" i="2"/>
  <c r="M67" i="2"/>
  <c r="K68" i="2"/>
  <c r="M68" i="2"/>
  <c r="K69" i="2"/>
  <c r="M69" i="2"/>
  <c r="K70" i="2"/>
  <c r="M70" i="2"/>
  <c r="K71" i="2"/>
  <c r="M71" i="2"/>
  <c r="K72" i="2"/>
  <c r="M72" i="2"/>
  <c r="K73" i="2"/>
  <c r="M73" i="2"/>
  <c r="K77" i="2"/>
  <c r="M77" i="2"/>
  <c r="K78" i="2"/>
  <c r="M78" i="2"/>
  <c r="K79" i="2"/>
  <c r="M79" i="2"/>
  <c r="K80" i="2"/>
  <c r="M80" i="2"/>
  <c r="K81" i="2"/>
  <c r="M81" i="2"/>
  <c r="K82" i="2"/>
  <c r="M82" i="2"/>
  <c r="K83" i="2"/>
  <c r="M83" i="2"/>
  <c r="K84" i="2"/>
  <c r="M84" i="2"/>
  <c r="K85" i="2"/>
  <c r="M85" i="2"/>
  <c r="K86" i="2"/>
  <c r="M86" i="2"/>
  <c r="K87" i="2"/>
  <c r="M87" i="2"/>
  <c r="K88" i="2"/>
  <c r="M88" i="2"/>
  <c r="G89" i="2"/>
  <c r="I89" i="2" s="1"/>
  <c r="K92" i="2"/>
  <c r="M92" i="2"/>
  <c r="K93" i="2"/>
  <c r="M93" i="2"/>
  <c r="K94" i="2"/>
  <c r="M94" i="2"/>
  <c r="K95" i="2"/>
  <c r="M95" i="2"/>
  <c r="K96" i="2"/>
  <c r="M96" i="2"/>
  <c r="K97" i="2"/>
  <c r="M97" i="2"/>
  <c r="K98" i="2"/>
  <c r="M98" i="2"/>
  <c r="K99" i="2"/>
  <c r="M99" i="2"/>
  <c r="K103" i="2"/>
  <c r="M103" i="2"/>
  <c r="K104" i="2"/>
  <c r="M104" i="2"/>
  <c r="K105" i="2"/>
  <c r="M105" i="2"/>
  <c r="K106" i="2"/>
  <c r="M106" i="2"/>
  <c r="K107" i="2"/>
  <c r="M107" i="2"/>
  <c r="K108" i="2"/>
  <c r="M108" i="2"/>
  <c r="K109" i="2"/>
  <c r="M109" i="2"/>
  <c r="K110" i="2"/>
  <c r="M110" i="2"/>
  <c r="K111" i="2"/>
  <c r="M111" i="2"/>
  <c r="K112" i="2"/>
  <c r="M112" i="2"/>
  <c r="K113" i="2"/>
  <c r="M113" i="2"/>
  <c r="K117" i="2"/>
  <c r="M117" i="2"/>
  <c r="K118" i="2"/>
  <c r="M118" i="2"/>
  <c r="K119" i="2"/>
  <c r="M119" i="2"/>
  <c r="K120" i="2"/>
  <c r="M120" i="2"/>
  <c r="K121" i="2"/>
  <c r="M121" i="2"/>
  <c r="K122" i="2"/>
  <c r="M122" i="2"/>
  <c r="K123" i="2"/>
  <c r="M123" i="2"/>
  <c r="K124" i="2"/>
  <c r="M124" i="2"/>
  <c r="K125" i="2"/>
  <c r="M125" i="2"/>
  <c r="K126" i="2"/>
  <c r="M126" i="2"/>
  <c r="K127" i="2"/>
  <c r="M127" i="2"/>
  <c r="D128" i="2"/>
  <c r="K128" i="2" s="1"/>
  <c r="G128" i="2"/>
  <c r="H128" i="2"/>
  <c r="H130" i="2"/>
  <c r="G152" i="2"/>
  <c r="G180" i="2"/>
  <c r="H180" i="2"/>
  <c r="H176" i="11" s="1"/>
  <c r="H180" i="11" s="1"/>
  <c r="H176" i="12" s="1"/>
  <c r="H180" i="12" s="1"/>
  <c r="H176" i="13" s="1"/>
  <c r="G189" i="2"/>
  <c r="H189" i="2"/>
  <c r="H185" i="11" s="1"/>
  <c r="H189" i="11" s="1"/>
  <c r="H185" i="12" s="1"/>
  <c r="H189" i="12" s="1"/>
  <c r="H185" i="13"/>
  <c r="H189" i="13"/>
  <c r="H185" i="14" s="1"/>
  <c r="H189" i="14" s="1"/>
  <c r="H185" i="7" s="1"/>
  <c r="H189" i="7" s="1"/>
  <c r="H185" i="8" s="1"/>
  <c r="H189" i="8" s="1"/>
  <c r="H185" i="9" s="1"/>
  <c r="H189" i="9" s="1"/>
  <c r="H185" i="10" s="1"/>
  <c r="H189" i="10" s="1"/>
  <c r="H185" i="5" s="1"/>
  <c r="H189" i="5" s="1"/>
  <c r="H185" i="6" s="1"/>
  <c r="H189" i="6" s="1"/>
  <c r="H185" i="4" s="1"/>
  <c r="H189" i="4" s="1"/>
  <c r="G198" i="2"/>
  <c r="G194" i="11"/>
  <c r="G198" i="11"/>
  <c r="G194" i="12" s="1"/>
  <c r="H198" i="2"/>
  <c r="B5" i="15"/>
  <c r="E92" i="5"/>
  <c r="E77" i="5"/>
  <c r="E31" i="5"/>
  <c r="S19" i="16"/>
  <c r="E117" i="10"/>
  <c r="E103" i="10"/>
  <c r="E65" i="9"/>
  <c r="E42" i="9"/>
  <c r="E77" i="9"/>
  <c r="O17" i="16"/>
  <c r="E77" i="8"/>
  <c r="E53" i="8"/>
  <c r="H169" i="6"/>
  <c r="H166" i="6"/>
  <c r="K11" i="8"/>
  <c r="K11" i="14"/>
  <c r="E77" i="4"/>
  <c r="E65" i="4"/>
  <c r="E14" i="4"/>
  <c r="G102" i="6"/>
  <c r="K11" i="6"/>
  <c r="G91" i="10"/>
  <c r="E42" i="10"/>
  <c r="K11" i="10"/>
  <c r="Q17" i="16"/>
  <c r="I31" i="9"/>
  <c r="Q10" i="16"/>
  <c r="G102" i="8"/>
  <c r="G76" i="8"/>
  <c r="E31" i="8"/>
  <c r="E14" i="8"/>
  <c r="E77" i="7"/>
  <c r="E65" i="7"/>
  <c r="E31" i="7"/>
  <c r="E14" i="7"/>
  <c r="E92" i="14"/>
  <c r="E53" i="14"/>
  <c r="E42" i="14"/>
  <c r="E14" i="14"/>
  <c r="G76" i="13"/>
  <c r="I7" i="16"/>
  <c r="K11" i="13"/>
  <c r="G64" i="13"/>
  <c r="E42" i="13"/>
  <c r="E31" i="13"/>
  <c r="G64" i="12"/>
  <c r="G30" i="12"/>
  <c r="G13" i="12"/>
  <c r="E103" i="12"/>
  <c r="E65" i="12"/>
  <c r="E53" i="12"/>
  <c r="E42" i="12"/>
  <c r="E14" i="12"/>
  <c r="K11" i="11"/>
  <c r="E92" i="11"/>
  <c r="E77" i="11"/>
  <c r="E65" i="11"/>
  <c r="E42" i="11"/>
  <c r="E31" i="11"/>
  <c r="E53" i="6"/>
  <c r="E117" i="6"/>
  <c r="E42" i="6"/>
  <c r="E31" i="6"/>
  <c r="E65" i="6"/>
  <c r="E103" i="6"/>
  <c r="I42" i="10"/>
  <c r="S12" i="16" s="1"/>
  <c r="I42" i="13"/>
  <c r="I12" i="16"/>
  <c r="I65" i="13"/>
  <c r="I16" i="16" s="1"/>
  <c r="I14" i="13"/>
  <c r="I8" i="16" s="1"/>
  <c r="E92" i="13"/>
  <c r="E77" i="13"/>
  <c r="E65" i="13"/>
  <c r="E14" i="13"/>
  <c r="E117" i="2"/>
  <c r="E103" i="2"/>
  <c r="E92" i="2"/>
  <c r="E65" i="2"/>
  <c r="E42" i="2"/>
  <c r="E31" i="2"/>
  <c r="I14" i="8"/>
  <c r="O8" i="16" s="1"/>
  <c r="I77" i="6"/>
  <c r="W18" i="16" s="1"/>
  <c r="I31" i="12"/>
  <c r="G10" i="16" s="1"/>
  <c r="I14" i="12"/>
  <c r="G8" i="16"/>
  <c r="I65" i="12"/>
  <c r="G16" i="16" s="1"/>
  <c r="I92" i="11"/>
  <c r="E20" i="16" s="1"/>
  <c r="Y19" i="16"/>
  <c r="K39" i="4"/>
  <c r="K128" i="6"/>
  <c r="G139" i="11"/>
  <c r="G102" i="4"/>
  <c r="Y21" i="16"/>
  <c r="K50" i="4"/>
  <c r="H169" i="5"/>
  <c r="G116" i="14"/>
  <c r="I117" i="14"/>
  <c r="K24" i="16" s="1"/>
  <c r="H180" i="13"/>
  <c r="H176" i="14" s="1"/>
  <c r="H180" i="14" s="1"/>
  <c r="H176" i="7" s="1"/>
  <c r="H180" i="7" s="1"/>
  <c r="H176" i="8" s="1"/>
  <c r="H180" i="8" s="1"/>
  <c r="H176" i="9" s="1"/>
  <c r="H180" i="9" s="1"/>
  <c r="H176" i="10" s="1"/>
  <c r="H180" i="10" s="1"/>
  <c r="H176" i="5" s="1"/>
  <c r="H180" i="5" s="1"/>
  <c r="H176" i="6" s="1"/>
  <c r="H180" i="6" s="1"/>
  <c r="H176" i="4" s="1"/>
  <c r="H180" i="4" s="1"/>
  <c r="I31" i="10"/>
  <c r="S10" i="16" s="1"/>
  <c r="S9" i="16"/>
  <c r="H164" i="10"/>
  <c r="K114" i="5"/>
  <c r="E103" i="5"/>
  <c r="K100" i="8"/>
  <c r="E92" i="8"/>
  <c r="K33" i="18"/>
  <c r="K114" i="8"/>
  <c r="E103" i="8"/>
  <c r="K19" i="16"/>
  <c r="G91" i="14"/>
  <c r="G52" i="14"/>
  <c r="I11" i="7"/>
  <c r="G139" i="7" s="1"/>
  <c r="G137" i="7"/>
  <c r="B10" i="15"/>
  <c r="H164" i="13"/>
  <c r="I31" i="13"/>
  <c r="I10" i="16"/>
  <c r="I103" i="5"/>
  <c r="U22" i="16" s="1"/>
  <c r="H170" i="4"/>
  <c r="I103" i="4"/>
  <c r="Y22" i="16"/>
  <c r="H170" i="6"/>
  <c r="W21" i="16"/>
  <c r="W22" i="16"/>
  <c r="I50" i="6"/>
  <c r="I11" i="9"/>
  <c r="G137" i="9"/>
  <c r="Q31" i="16" s="1"/>
  <c r="Q33" i="16" s="1"/>
  <c r="B8" i="15"/>
  <c r="E92" i="7"/>
  <c r="H166" i="9"/>
  <c r="K39" i="14"/>
  <c r="K50" i="7"/>
  <c r="I114" i="13"/>
  <c r="I39" i="11"/>
  <c r="G30" i="11" s="1"/>
  <c r="H171" i="10"/>
  <c r="E31" i="14"/>
  <c r="C21" i="16"/>
  <c r="K89" i="14"/>
  <c r="I89" i="5"/>
  <c r="M120" i="18"/>
  <c r="H170" i="7"/>
  <c r="G102" i="7"/>
  <c r="G76" i="9"/>
  <c r="H168" i="9"/>
  <c r="I77" i="9"/>
  <c r="Q18" i="16" s="1"/>
  <c r="K28" i="5"/>
  <c r="E14" i="5"/>
  <c r="I50" i="8"/>
  <c r="D130" i="2"/>
  <c r="D132" i="2" s="1"/>
  <c r="K132" i="2" s="1"/>
  <c r="M103" i="18"/>
  <c r="E103" i="7"/>
  <c r="K114" i="7"/>
  <c r="E53" i="7"/>
  <c r="K62" i="7"/>
  <c r="I11" i="12"/>
  <c r="G137" i="12"/>
  <c r="M54" i="18"/>
  <c r="K14" i="18"/>
  <c r="W19" i="16"/>
  <c r="E117" i="14"/>
  <c r="K128" i="14"/>
  <c r="I65" i="10"/>
  <c r="S16" i="16" s="1"/>
  <c r="S15" i="16"/>
  <c r="H167" i="10"/>
  <c r="G41" i="10"/>
  <c r="H165" i="10"/>
  <c r="K42" i="18"/>
  <c r="I103" i="7"/>
  <c r="M22" i="16"/>
  <c r="I92" i="4"/>
  <c r="Y20" i="16" s="1"/>
  <c r="M19" i="16"/>
  <c r="I28" i="7"/>
  <c r="G13" i="7" s="1"/>
  <c r="K39" i="10"/>
  <c r="I39" i="7"/>
  <c r="D130" i="13"/>
  <c r="D132" i="13" s="1"/>
  <c r="K132" i="13" s="1"/>
  <c r="G91" i="4"/>
  <c r="S23" i="16"/>
  <c r="I103" i="2"/>
  <c r="C22" i="16"/>
  <c r="G185" i="11"/>
  <c r="G189" i="11"/>
  <c r="G185" i="12" s="1"/>
  <c r="G189" i="12" s="1"/>
  <c r="C7" i="16"/>
  <c r="K74" i="10"/>
  <c r="K89" i="6"/>
  <c r="I28" i="9"/>
  <c r="H167" i="8"/>
  <c r="I28" i="14"/>
  <c r="G13" i="14"/>
  <c r="E31" i="12"/>
  <c r="K39" i="12"/>
  <c r="G137" i="4"/>
  <c r="Y31" i="16"/>
  <c r="Y33" i="16" s="1"/>
  <c r="I11" i="4"/>
  <c r="G154" i="4" s="1"/>
  <c r="Y35" i="16" s="1"/>
  <c r="I128" i="11"/>
  <c r="G130" i="10"/>
  <c r="G132" i="10" s="1"/>
  <c r="G130" i="13"/>
  <c r="G138" i="13" s="1"/>
  <c r="C8" i="15" s="1"/>
  <c r="D8" i="15" s="1"/>
  <c r="I100" i="12"/>
  <c r="Q40" i="16"/>
  <c r="M87" i="18"/>
  <c r="M83" i="18"/>
  <c r="M44" i="18"/>
  <c r="M35" i="18"/>
  <c r="M27" i="18"/>
  <c r="M16" i="18"/>
  <c r="K128" i="12"/>
  <c r="E117" i="12"/>
  <c r="G30" i="9"/>
  <c r="H164" i="9"/>
  <c r="Q9" i="16"/>
  <c r="H165" i="11"/>
  <c r="E11" i="16"/>
  <c r="G41" i="11"/>
  <c r="G102" i="11"/>
  <c r="H168" i="6"/>
  <c r="G76" i="6"/>
  <c r="I28" i="6"/>
  <c r="W7" i="16"/>
  <c r="G130" i="6"/>
  <c r="G132" i="6"/>
  <c r="E14" i="6"/>
  <c r="K62" i="9"/>
  <c r="E53" i="9"/>
  <c r="G102" i="9"/>
  <c r="Q21" i="16"/>
  <c r="K89" i="12"/>
  <c r="E77" i="12"/>
  <c r="E103" i="11"/>
  <c r="K114" i="11"/>
  <c r="G139" i="5"/>
  <c r="U5" i="16"/>
  <c r="I62" i="5"/>
  <c r="U13" i="16" s="1"/>
  <c r="I11" i="13"/>
  <c r="G154" i="13" s="1"/>
  <c r="I35" i="16" s="1"/>
  <c r="B16" i="15"/>
  <c r="H164" i="11"/>
  <c r="E9" i="16"/>
  <c r="G154" i="9"/>
  <c r="Q35" i="16"/>
  <c r="G139" i="9"/>
  <c r="Q5" i="16"/>
  <c r="H168" i="5"/>
  <c r="H166" i="5"/>
  <c r="E23" i="16"/>
  <c r="I14" i="14"/>
  <c r="K8" i="16"/>
  <c r="H163" i="14"/>
  <c r="K7" i="16"/>
  <c r="H18" i="15"/>
  <c r="K130" i="13"/>
  <c r="G154" i="12"/>
  <c r="G35" i="16"/>
  <c r="O11" i="16"/>
  <c r="G30" i="4"/>
  <c r="H164" i="4"/>
  <c r="I31" i="4"/>
  <c r="Y10" i="16"/>
  <c r="Y9" i="16"/>
  <c r="H165" i="6"/>
  <c r="W11" i="16"/>
  <c r="I92" i="12"/>
  <c r="G20" i="16" s="1"/>
  <c r="G154" i="7"/>
  <c r="M35" i="16" s="1"/>
  <c r="G139" i="4"/>
  <c r="Y5" i="16"/>
  <c r="B12" i="15"/>
  <c r="G13" i="9"/>
  <c r="I14" i="9"/>
  <c r="Q8" i="16" s="1"/>
  <c r="I31" i="7"/>
  <c r="M10" i="16"/>
  <c r="H170" i="13"/>
  <c r="I33" i="16"/>
  <c r="K103" i="18"/>
  <c r="M68" i="18"/>
  <c r="M5" i="18"/>
  <c r="D62" i="18"/>
  <c r="D130" i="18" s="1"/>
  <c r="M94" i="18"/>
  <c r="M42" i="18"/>
  <c r="M92" i="18"/>
  <c r="M53" i="18"/>
  <c r="M19" i="18"/>
  <c r="K16" i="18"/>
  <c r="M14" i="18"/>
  <c r="M6" i="18"/>
  <c r="M31" i="18"/>
  <c r="K93" i="18"/>
  <c r="G89" i="18"/>
  <c r="D39" i="18"/>
  <c r="K39" i="18" s="1"/>
  <c r="AC48" i="16"/>
  <c r="AE48" i="16"/>
  <c r="K44" i="18"/>
  <c r="H170" i="14"/>
  <c r="I103" i="14"/>
  <c r="K22" i="16"/>
  <c r="G102" i="14"/>
  <c r="K21" i="16"/>
  <c r="E31" i="16"/>
  <c r="B6" i="15"/>
  <c r="K89" i="10"/>
  <c r="E77" i="10"/>
  <c r="E103" i="9"/>
  <c r="K114" i="14"/>
  <c r="E103" i="14"/>
  <c r="K114" i="9"/>
  <c r="M96" i="18"/>
  <c r="W40" i="16"/>
  <c r="AC38" i="16"/>
  <c r="O15" i="16"/>
  <c r="I65" i="8"/>
  <c r="O16" i="16"/>
  <c r="G64" i="8"/>
  <c r="E65" i="14"/>
  <c r="K74" i="14"/>
  <c r="K8" i="18"/>
  <c r="D11" i="18"/>
  <c r="G128" i="18"/>
  <c r="S7" i="16"/>
  <c r="I14" i="10"/>
  <c r="S8" i="16" s="1"/>
  <c r="G13" i="10"/>
  <c r="H163" i="10"/>
  <c r="M17" i="18"/>
  <c r="G28" i="18"/>
  <c r="B11" i="15"/>
  <c r="O31" i="16"/>
  <c r="O33" i="16"/>
  <c r="U52" i="16"/>
  <c r="M17" i="16"/>
  <c r="K117" i="18"/>
  <c r="G76" i="5"/>
  <c r="I77" i="5"/>
  <c r="U18" i="16" s="1"/>
  <c r="U17" i="16"/>
  <c r="K128" i="7"/>
  <c r="E117" i="7"/>
  <c r="H130" i="7"/>
  <c r="H132" i="7"/>
  <c r="I62" i="7"/>
  <c r="K11" i="7"/>
  <c r="G130" i="2"/>
  <c r="I39" i="2"/>
  <c r="H164" i="2" s="1"/>
  <c r="AC49" i="16"/>
  <c r="C50" i="16"/>
  <c r="K72" i="18"/>
  <c r="G156" i="4"/>
  <c r="Q7" i="16"/>
  <c r="H163" i="9"/>
  <c r="M31" i="16"/>
  <c r="M33" i="16"/>
  <c r="G31" i="16"/>
  <c r="G33" i="16" s="1"/>
  <c r="B7" i="15"/>
  <c r="I62" i="11"/>
  <c r="E13" i="16" s="1"/>
  <c r="H171" i="6"/>
  <c r="G116" i="6"/>
  <c r="W23" i="16"/>
  <c r="K62" i="5"/>
  <c r="E53" i="5"/>
  <c r="H170" i="9"/>
  <c r="I103" i="9"/>
  <c r="Q22" i="16" s="1"/>
  <c r="G13" i="2"/>
  <c r="H163" i="2"/>
  <c r="I14" i="2"/>
  <c r="C8" i="16" s="1"/>
  <c r="I117" i="11"/>
  <c r="E24" i="16" s="1"/>
  <c r="H168" i="8"/>
  <c r="I77" i="8"/>
  <c r="O18" i="16" s="1"/>
  <c r="K39" i="6"/>
  <c r="D130" i="6"/>
  <c r="H169" i="7"/>
  <c r="G91" i="7"/>
  <c r="H130" i="14"/>
  <c r="K15" i="18"/>
  <c r="D28" i="18"/>
  <c r="K28" i="18" s="1"/>
  <c r="H166" i="8"/>
  <c r="G130" i="7"/>
  <c r="G138" i="7" s="1"/>
  <c r="I74" i="7"/>
  <c r="I103" i="11"/>
  <c r="E22" i="16" s="1"/>
  <c r="E21" i="16"/>
  <c r="H170" i="11"/>
  <c r="G154" i="2"/>
  <c r="C35" i="16" s="1"/>
  <c r="C5" i="16"/>
  <c r="G139" i="2"/>
  <c r="G141" i="2" s="1"/>
  <c r="M111" i="18"/>
  <c r="E103" i="4"/>
  <c r="K114" i="4"/>
  <c r="M11" i="16"/>
  <c r="G41" i="7"/>
  <c r="I42" i="7"/>
  <c r="M12" i="16" s="1"/>
  <c r="H165" i="7"/>
  <c r="G91" i="11"/>
  <c r="M46" i="18"/>
  <c r="G50" i="18"/>
  <c r="D50" i="18"/>
  <c r="E42" i="18" s="1"/>
  <c r="K128" i="4"/>
  <c r="E117" i="4"/>
  <c r="Q15" i="16"/>
  <c r="G64" i="9"/>
  <c r="I65" i="9"/>
  <c r="Q16" i="16" s="1"/>
  <c r="H163" i="6"/>
  <c r="G13" i="6"/>
  <c r="I14" i="6"/>
  <c r="W8" i="16" s="1"/>
  <c r="G116" i="10"/>
  <c r="I117" i="10"/>
  <c r="S24" i="16"/>
  <c r="G91" i="5"/>
  <c r="U19" i="16"/>
  <c r="I92" i="5"/>
  <c r="U20" i="16" s="1"/>
  <c r="G130" i="9"/>
  <c r="G13" i="8"/>
  <c r="O7" i="16"/>
  <c r="E53" i="13"/>
  <c r="K62" i="13"/>
  <c r="I62" i="13"/>
  <c r="H166" i="13" s="1"/>
  <c r="I89" i="12"/>
  <c r="H167" i="12"/>
  <c r="G15" i="16"/>
  <c r="H39" i="18"/>
  <c r="G130" i="8"/>
  <c r="G41" i="6"/>
  <c r="I42" i="6"/>
  <c r="W12" i="16"/>
  <c r="K128" i="9"/>
  <c r="E117" i="9"/>
  <c r="H130" i="6"/>
  <c r="I74" i="6"/>
  <c r="E14" i="10"/>
  <c r="I114" i="10"/>
  <c r="E31" i="9"/>
  <c r="K39" i="9"/>
  <c r="H170" i="8"/>
  <c r="I103" i="8"/>
  <c r="O22" i="16" s="1"/>
  <c r="O21" i="16"/>
  <c r="K28" i="14"/>
  <c r="D130" i="14"/>
  <c r="I39" i="14"/>
  <c r="H164" i="14" s="1"/>
  <c r="G130" i="14"/>
  <c r="I130" i="14" s="1"/>
  <c r="I19" i="15" s="1"/>
  <c r="I50" i="12"/>
  <c r="G154" i="11"/>
  <c r="E35" i="16" s="1"/>
  <c r="E5" i="16"/>
  <c r="H114" i="18"/>
  <c r="M33" i="18"/>
  <c r="H130" i="4"/>
  <c r="H132" i="4"/>
  <c r="AC43" i="16"/>
  <c r="I92" i="14"/>
  <c r="K20" i="16" s="1"/>
  <c r="H169" i="14"/>
  <c r="I9" i="16"/>
  <c r="G30" i="13"/>
  <c r="I89" i="11"/>
  <c r="M79" i="18"/>
  <c r="H74" i="18"/>
  <c r="M58" i="18"/>
  <c r="G62" i="18"/>
  <c r="I15" i="16"/>
  <c r="I92" i="6"/>
  <c r="W20" i="16"/>
  <c r="G91" i="6"/>
  <c r="K100" i="6"/>
  <c r="E92" i="6"/>
  <c r="I39" i="5"/>
  <c r="H164" i="5" s="1"/>
  <c r="E92" i="9"/>
  <c r="K100" i="9"/>
  <c r="I39" i="8"/>
  <c r="E42" i="8"/>
  <c r="K50" i="8"/>
  <c r="D130" i="8"/>
  <c r="H21" i="15" s="1"/>
  <c r="H166" i="14"/>
  <c r="I53" i="14"/>
  <c r="K14" i="16" s="1"/>
  <c r="K13" i="16"/>
  <c r="G102" i="12"/>
  <c r="G114" i="18"/>
  <c r="I114" i="18" s="1"/>
  <c r="M85" i="18"/>
  <c r="M22" i="18"/>
  <c r="M7" i="18"/>
  <c r="Q13" i="16"/>
  <c r="I28" i="5"/>
  <c r="G130" i="5"/>
  <c r="G132" i="5" s="1"/>
  <c r="I89" i="10"/>
  <c r="G76" i="10"/>
  <c r="D114" i="18"/>
  <c r="K114" i="18"/>
  <c r="D100" i="18"/>
  <c r="K98" i="18"/>
  <c r="H50" i="18"/>
  <c r="I50" i="18" s="1"/>
  <c r="I42" i="18" s="1"/>
  <c r="H168" i="2"/>
  <c r="G76" i="2"/>
  <c r="K62" i="10"/>
  <c r="E53" i="10"/>
  <c r="H130" i="11"/>
  <c r="H132" i="11"/>
  <c r="H28" i="18"/>
  <c r="I28" i="18" s="1"/>
  <c r="I14" i="18" s="1"/>
  <c r="E117" i="11"/>
  <c r="G191" i="2"/>
  <c r="D130" i="7"/>
  <c r="H20" i="15" s="1"/>
  <c r="I89" i="14"/>
  <c r="I74" i="2"/>
  <c r="G64" i="2" s="1"/>
  <c r="G50" i="16"/>
  <c r="G52" i="16" s="1"/>
  <c r="M109" i="18"/>
  <c r="M69" i="18"/>
  <c r="M21" i="18"/>
  <c r="G9" i="16"/>
  <c r="H164" i="12"/>
  <c r="K128" i="5"/>
  <c r="E117" i="5"/>
  <c r="I62" i="2"/>
  <c r="I28" i="4"/>
  <c r="H163" i="4" s="1"/>
  <c r="I14" i="4"/>
  <c r="I11" i="8"/>
  <c r="I50" i="9"/>
  <c r="G41" i="9"/>
  <c r="I100" i="13"/>
  <c r="I40" i="16"/>
  <c r="I52" i="16" s="1"/>
  <c r="S45" i="16"/>
  <c r="S52" i="16" s="1"/>
  <c r="H128" i="18"/>
  <c r="M86" i="18"/>
  <c r="M82" i="18"/>
  <c r="M73" i="18"/>
  <c r="M59" i="18"/>
  <c r="M45" i="18"/>
  <c r="M38" i="18"/>
  <c r="M15" i="18"/>
  <c r="S17" i="16"/>
  <c r="I77" i="14"/>
  <c r="K18" i="16" s="1"/>
  <c r="K17" i="16"/>
  <c r="G76" i="14"/>
  <c r="H168" i="14"/>
  <c r="I31" i="14"/>
  <c r="K10" i="16" s="1"/>
  <c r="H166" i="11"/>
  <c r="I53" i="11"/>
  <c r="E14" i="16"/>
  <c r="G52" i="11"/>
  <c r="Q11" i="16"/>
  <c r="I42" i="9"/>
  <c r="Q12" i="16" s="1"/>
  <c r="H165" i="9"/>
  <c r="K100" i="18"/>
  <c r="E92" i="18"/>
  <c r="D132" i="14"/>
  <c r="K132" i="14" s="1"/>
  <c r="E14" i="18"/>
  <c r="AE43" i="16"/>
  <c r="C9" i="16"/>
  <c r="G132" i="9"/>
  <c r="G13" i="4"/>
  <c r="Y7" i="16"/>
  <c r="Y8" i="16"/>
  <c r="U7" i="16"/>
  <c r="I77" i="11"/>
  <c r="E18" i="16" s="1"/>
  <c r="E17" i="16"/>
  <c r="H132" i="6"/>
  <c r="I130" i="6"/>
  <c r="I25" i="15" s="1"/>
  <c r="G138" i="6"/>
  <c r="C15" i="15"/>
  <c r="G132" i="8"/>
  <c r="H168" i="12"/>
  <c r="G76" i="12"/>
  <c r="G17" i="16"/>
  <c r="I77" i="12"/>
  <c r="G18" i="16" s="1"/>
  <c r="K11" i="18"/>
  <c r="E103" i="18"/>
  <c r="U9" i="16"/>
  <c r="G30" i="5"/>
  <c r="M15" i="16"/>
  <c r="H167" i="7"/>
  <c r="I65" i="7"/>
  <c r="M16" i="16"/>
  <c r="G64" i="7"/>
  <c r="H167" i="6"/>
  <c r="I65" i="6"/>
  <c r="W16" i="16"/>
  <c r="G64" i="6"/>
  <c r="W15" i="16"/>
  <c r="C13" i="16"/>
  <c r="G52" i="2"/>
  <c r="I53" i="2"/>
  <c r="C14" i="16"/>
  <c r="H166" i="2"/>
  <c r="I42" i="12"/>
  <c r="G12" i="16"/>
  <c r="H165" i="12"/>
  <c r="G11" i="16"/>
  <c r="G41" i="12"/>
  <c r="I13" i="16"/>
  <c r="G52" i="13"/>
  <c r="I53" i="13"/>
  <c r="I14" i="16" s="1"/>
  <c r="H25" i="15"/>
  <c r="D132" i="6"/>
  <c r="K132" i="6"/>
  <c r="K130" i="6"/>
  <c r="I53" i="7"/>
  <c r="M14" i="16" s="1"/>
  <c r="G52" i="7"/>
  <c r="M13" i="16"/>
  <c r="H166" i="7"/>
  <c r="AE38" i="16"/>
  <c r="AE40" i="16" s="1"/>
  <c r="I130" i="2"/>
  <c r="I15" i="15"/>
  <c r="G132" i="2"/>
  <c r="G138" i="14"/>
  <c r="C9" i="15" s="1"/>
  <c r="D9" i="15" s="1"/>
  <c r="K50" i="18"/>
  <c r="E33" i="16"/>
  <c r="G13" i="18"/>
  <c r="H149" i="18"/>
  <c r="G102" i="13"/>
  <c r="I21" i="16"/>
  <c r="I103" i="13"/>
  <c r="I22" i="16" s="1"/>
  <c r="G156" i="7"/>
  <c r="G176" i="11"/>
  <c r="G180" i="11" s="1"/>
  <c r="G182" i="11" s="1"/>
  <c r="G182" i="2"/>
  <c r="H17" i="15"/>
  <c r="I65" i="14"/>
  <c r="K16" i="16"/>
  <c r="H167" i="14"/>
  <c r="G64" i="14"/>
  <c r="K15" i="16"/>
  <c r="K100" i="12"/>
  <c r="E92" i="12"/>
  <c r="G21" i="16"/>
  <c r="H170" i="12"/>
  <c r="I103" i="12"/>
  <c r="G22" i="16"/>
  <c r="O5" i="16"/>
  <c r="G154" i="8"/>
  <c r="O35" i="16" s="1"/>
  <c r="I31" i="8"/>
  <c r="O10" i="16"/>
  <c r="H164" i="8"/>
  <c r="O9" i="16"/>
  <c r="I103" i="10"/>
  <c r="S22" i="16" s="1"/>
  <c r="G41" i="18"/>
  <c r="H151" i="18"/>
  <c r="K28" i="10"/>
  <c r="D130" i="10"/>
  <c r="D132" i="10" s="1"/>
  <c r="K132" i="10" s="1"/>
  <c r="D130" i="9"/>
  <c r="D132" i="9" s="1"/>
  <c r="K132" i="9" s="1"/>
  <c r="E14" i="9"/>
  <c r="H169" i="11"/>
  <c r="E19" i="16"/>
  <c r="E14" i="2"/>
  <c r="K28" i="2"/>
  <c r="G137" i="10"/>
  <c r="B13" i="15" s="1"/>
  <c r="I11" i="10"/>
  <c r="G154" i="14"/>
  <c r="K35" i="16" s="1"/>
  <c r="I14" i="7"/>
  <c r="M8" i="16" s="1"/>
  <c r="M7" i="16"/>
  <c r="H163" i="7"/>
  <c r="E7" i="16"/>
  <c r="G13" i="11"/>
  <c r="H163" i="11"/>
  <c r="I14" i="11"/>
  <c r="E8" i="16"/>
  <c r="K128" i="18"/>
  <c r="E117" i="18"/>
  <c r="G139" i="8"/>
  <c r="G132" i="13"/>
  <c r="I132" i="13" s="1"/>
  <c r="I130" i="13"/>
  <c r="I18" i="15" s="1"/>
  <c r="H165" i="5"/>
  <c r="G41" i="5"/>
  <c r="I42" i="5"/>
  <c r="U12" i="16"/>
  <c r="U11" i="16"/>
  <c r="G52" i="6"/>
  <c r="I53" i="6"/>
  <c r="W14" i="16" s="1"/>
  <c r="W13" i="16"/>
  <c r="I50" i="4"/>
  <c r="G41" i="4" s="1"/>
  <c r="G130" i="4"/>
  <c r="G132" i="4" s="1"/>
  <c r="I132" i="4" s="1"/>
  <c r="D89" i="18"/>
  <c r="K81" i="18"/>
  <c r="W32" i="16"/>
  <c r="I32" i="16"/>
  <c r="G30" i="8"/>
  <c r="G191" i="11"/>
  <c r="G139" i="12"/>
  <c r="G5" i="16"/>
  <c r="I65" i="5"/>
  <c r="U16" i="16" s="1"/>
  <c r="U15" i="16"/>
  <c r="G64" i="5"/>
  <c r="H167" i="5"/>
  <c r="E65" i="5"/>
  <c r="K74" i="5"/>
  <c r="D130" i="5"/>
  <c r="D132" i="5" s="1"/>
  <c r="K132" i="5" s="1"/>
  <c r="M93" i="18"/>
  <c r="G100" i="18"/>
  <c r="I100" i="18" s="1"/>
  <c r="H155" i="18" s="1"/>
  <c r="D132" i="7"/>
  <c r="K132" i="7" s="1"/>
  <c r="K130" i="7"/>
  <c r="G130" i="11"/>
  <c r="G132" i="11" s="1"/>
  <c r="H171" i="11"/>
  <c r="G116" i="11"/>
  <c r="G198" i="12"/>
  <c r="H167" i="4"/>
  <c r="G52" i="4"/>
  <c r="H166" i="4"/>
  <c r="Y13" i="16"/>
  <c r="I53" i="4"/>
  <c r="Y14" i="16"/>
  <c r="I31" i="6"/>
  <c r="W10" i="16"/>
  <c r="H164" i="6"/>
  <c r="W9" i="16"/>
  <c r="W26" i="16" s="1"/>
  <c r="W28" i="16" s="1"/>
  <c r="I128" i="18"/>
  <c r="E31" i="18"/>
  <c r="K62" i="18"/>
  <c r="E53" i="18"/>
  <c r="I132" i="6"/>
  <c r="H164" i="7"/>
  <c r="M9" i="16"/>
  <c r="G30" i="7"/>
  <c r="G41" i="8"/>
  <c r="H165" i="8"/>
  <c r="I42" i="8"/>
  <c r="O12" i="16"/>
  <c r="I77" i="7"/>
  <c r="M18" i="16"/>
  <c r="G76" i="7"/>
  <c r="H168" i="7"/>
  <c r="I77" i="10"/>
  <c r="S18" i="16"/>
  <c r="G39" i="18"/>
  <c r="I39" i="18" s="1"/>
  <c r="H132" i="14"/>
  <c r="K100" i="10"/>
  <c r="E92" i="10"/>
  <c r="I92" i="10"/>
  <c r="S20" i="16"/>
  <c r="H169" i="10"/>
  <c r="I128" i="2"/>
  <c r="C23" i="16" s="1"/>
  <c r="H11" i="18"/>
  <c r="H132" i="18" s="1"/>
  <c r="G137" i="14"/>
  <c r="K31" i="16" s="1"/>
  <c r="I128" i="5"/>
  <c r="I117" i="5" s="1"/>
  <c r="H165" i="13"/>
  <c r="I11" i="16"/>
  <c r="H132" i="13"/>
  <c r="H100" i="18"/>
  <c r="H62" i="18"/>
  <c r="I62" i="18"/>
  <c r="G52" i="18" s="1"/>
  <c r="G11" i="18"/>
  <c r="G137" i="18" s="1"/>
  <c r="D74" i="18"/>
  <c r="E65" i="18" s="1"/>
  <c r="K62" i="11"/>
  <c r="E53" i="11"/>
  <c r="D130" i="11"/>
  <c r="M77" i="18"/>
  <c r="H89" i="18"/>
  <c r="I89" i="18"/>
  <c r="H154" i="18" s="1"/>
  <c r="H168" i="10"/>
  <c r="H130" i="5"/>
  <c r="G13" i="13"/>
  <c r="H163" i="13"/>
  <c r="I11" i="6"/>
  <c r="W5" i="16" s="1"/>
  <c r="G137" i="6"/>
  <c r="K128" i="13"/>
  <c r="E117" i="13"/>
  <c r="E45" i="16"/>
  <c r="E52" i="16" s="1"/>
  <c r="K28" i="11"/>
  <c r="K89" i="2"/>
  <c r="G52" i="9"/>
  <c r="AC39" i="16"/>
  <c r="AE39" i="16" s="1"/>
  <c r="K130" i="9"/>
  <c r="H22" i="15"/>
  <c r="H23" i="15"/>
  <c r="K130" i="10"/>
  <c r="S31" i="16"/>
  <c r="S33" i="16"/>
  <c r="G176" i="12"/>
  <c r="G180" i="12"/>
  <c r="G176" i="13" s="1"/>
  <c r="G180" i="13" s="1"/>
  <c r="K130" i="11"/>
  <c r="H16" i="15"/>
  <c r="D132" i="11"/>
  <c r="K132" i="11"/>
  <c r="AC40" i="16"/>
  <c r="G154" i="6"/>
  <c r="W35" i="16"/>
  <c r="G139" i="6"/>
  <c r="I130" i="11"/>
  <c r="I16" i="15"/>
  <c r="G138" i="11"/>
  <c r="E32" i="16" s="1"/>
  <c r="I117" i="18"/>
  <c r="G116" i="18"/>
  <c r="H157" i="18"/>
  <c r="H171" i="2"/>
  <c r="B15" i="15"/>
  <c r="D15" i="15"/>
  <c r="W31" i="16"/>
  <c r="W33" i="16" s="1"/>
  <c r="I42" i="4"/>
  <c r="Y12" i="16"/>
  <c r="H165" i="4"/>
  <c r="Y11" i="16"/>
  <c r="B9" i="15"/>
  <c r="H24" i="15"/>
  <c r="I130" i="5"/>
  <c r="I24" i="15" s="1"/>
  <c r="H132" i="5"/>
  <c r="I132" i="5" s="1"/>
  <c r="G138" i="5"/>
  <c r="U32" i="16" s="1"/>
  <c r="U24" i="16"/>
  <c r="G116" i="5"/>
  <c r="H130" i="18"/>
  <c r="G156" i="6"/>
  <c r="C14" i="15"/>
  <c r="C6" i="15"/>
  <c r="D6" i="15" s="1"/>
  <c r="K33" i="16" l="1"/>
  <c r="H150" i="18"/>
  <c r="G30" i="18"/>
  <c r="I31" i="18"/>
  <c r="U26" i="16"/>
  <c r="U28" i="16" s="1"/>
  <c r="AC21" i="16"/>
  <c r="C10" i="15"/>
  <c r="D10" i="15" s="1"/>
  <c r="M32" i="16"/>
  <c r="D132" i="18"/>
  <c r="K132" i="18" s="1"/>
  <c r="K130" i="18"/>
  <c r="G182" i="13"/>
  <c r="G176" i="14"/>
  <c r="G180" i="14" s="1"/>
  <c r="K62" i="4"/>
  <c r="D130" i="4"/>
  <c r="E53" i="4"/>
  <c r="H170" i="5"/>
  <c r="G102" i="5"/>
  <c r="U21" i="16"/>
  <c r="E15" i="16"/>
  <c r="E26" i="16" s="1"/>
  <c r="E28" i="16" s="1"/>
  <c r="I65" i="11"/>
  <c r="E16" i="16" s="1"/>
  <c r="G41" i="14"/>
  <c r="G142" i="12"/>
  <c r="G141" i="12"/>
  <c r="G156" i="12"/>
  <c r="G132" i="14"/>
  <c r="I132" i="14" s="1"/>
  <c r="H168" i="11"/>
  <c r="G76" i="11"/>
  <c r="H170" i="10"/>
  <c r="S21" i="16"/>
  <c r="G102" i="10"/>
  <c r="AE49" i="16"/>
  <c r="AE50" i="16" s="1"/>
  <c r="AC50" i="16"/>
  <c r="G142" i="9"/>
  <c r="G141" i="9"/>
  <c r="G156" i="9"/>
  <c r="H132" i="2"/>
  <c r="I132" i="2" s="1"/>
  <c r="G138" i="2"/>
  <c r="I77" i="2"/>
  <c r="C18" i="16" s="1"/>
  <c r="C17" i="16"/>
  <c r="E77" i="18"/>
  <c r="K89" i="18"/>
  <c r="B14" i="15"/>
  <c r="D14" i="15" s="1"/>
  <c r="U31" i="16"/>
  <c r="U33" i="16" s="1"/>
  <c r="G91" i="13"/>
  <c r="I92" i="13"/>
  <c r="I20" i="16" s="1"/>
  <c r="K130" i="2"/>
  <c r="H15" i="15"/>
  <c r="K5" i="16"/>
  <c r="G139" i="14"/>
  <c r="G182" i="12"/>
  <c r="I65" i="4"/>
  <c r="Y16" i="16" s="1"/>
  <c r="C15" i="16"/>
  <c r="H169" i="13"/>
  <c r="K130" i="14"/>
  <c r="H19" i="15"/>
  <c r="G142" i="5"/>
  <c r="G141" i="5"/>
  <c r="G156" i="5"/>
  <c r="G19" i="16"/>
  <c r="H169" i="12"/>
  <c r="G91" i="12"/>
  <c r="G130" i="12"/>
  <c r="I62" i="12"/>
  <c r="G91" i="9"/>
  <c r="Q19" i="16"/>
  <c r="H169" i="9"/>
  <c r="I92" i="9"/>
  <c r="Q20" i="16" s="1"/>
  <c r="G132" i="7"/>
  <c r="I132" i="7" s="1"/>
  <c r="I130" i="7"/>
  <c r="I20" i="15" s="1"/>
  <c r="G139" i="10"/>
  <c r="G154" i="10"/>
  <c r="S35" i="16" s="1"/>
  <c r="AC35" i="16" s="1"/>
  <c r="AE35" i="16" s="1"/>
  <c r="I92" i="18"/>
  <c r="I11" i="18"/>
  <c r="G139" i="18" s="1"/>
  <c r="U23" i="16"/>
  <c r="I132" i="11"/>
  <c r="G185" i="13"/>
  <c r="G189" i="13" s="1"/>
  <c r="G191" i="12"/>
  <c r="O13" i="16"/>
  <c r="I53" i="8"/>
  <c r="O14" i="16" s="1"/>
  <c r="G52" i="8"/>
  <c r="K11" i="16"/>
  <c r="I42" i="14"/>
  <c r="K12" i="16" s="1"/>
  <c r="H169" i="2"/>
  <c r="G91" i="2"/>
  <c r="C19" i="16"/>
  <c r="I117" i="12"/>
  <c r="G24" i="16" s="1"/>
  <c r="G116" i="12"/>
  <c r="H171" i="12"/>
  <c r="S5" i="16"/>
  <c r="I19" i="16"/>
  <c r="G102" i="18"/>
  <c r="H156" i="18"/>
  <c r="G91" i="18"/>
  <c r="I77" i="18"/>
  <c r="H171" i="5"/>
  <c r="K130" i="5"/>
  <c r="K74" i="18"/>
  <c r="AC7" i="16"/>
  <c r="I117" i="2"/>
  <c r="C24" i="16" s="1"/>
  <c r="G194" i="13"/>
  <c r="G198" i="13" s="1"/>
  <c r="I130" i="4"/>
  <c r="I26" i="15" s="1"/>
  <c r="K32" i="16"/>
  <c r="D132" i="8"/>
  <c r="K132" i="8" s="1"/>
  <c r="K9" i="16"/>
  <c r="H194" i="11"/>
  <c r="H198" i="11" s="1"/>
  <c r="G200" i="2"/>
  <c r="G76" i="18"/>
  <c r="H152" i="18"/>
  <c r="G116" i="2"/>
  <c r="G142" i="6"/>
  <c r="G141" i="6"/>
  <c r="G138" i="4"/>
  <c r="I103" i="18"/>
  <c r="D132" i="12"/>
  <c r="K132" i="12" s="1"/>
  <c r="K130" i="8"/>
  <c r="G30" i="14"/>
  <c r="G13" i="5"/>
  <c r="I14" i="5"/>
  <c r="U8" i="16" s="1"/>
  <c r="H163" i="5"/>
  <c r="G64" i="11"/>
  <c r="H165" i="2"/>
  <c r="G41" i="2"/>
  <c r="C11" i="16"/>
  <c r="I42" i="2"/>
  <c r="C12" i="16" s="1"/>
  <c r="G91" i="8"/>
  <c r="O19" i="16"/>
  <c r="H169" i="8"/>
  <c r="I92" i="8"/>
  <c r="O20" i="16" s="1"/>
  <c r="AC5" i="16"/>
  <c r="H167" i="2"/>
  <c r="I65" i="2"/>
  <c r="C16" i="16" s="1"/>
  <c r="I92" i="2"/>
  <c r="C20" i="16" s="1"/>
  <c r="Y15" i="16"/>
  <c r="G142" i="8"/>
  <c r="G141" i="8"/>
  <c r="G156" i="8"/>
  <c r="I53" i="18"/>
  <c r="H167" i="11"/>
  <c r="I128" i="9"/>
  <c r="I31" i="2"/>
  <c r="C10" i="16" s="1"/>
  <c r="G139" i="13"/>
  <c r="I128" i="13"/>
  <c r="K100" i="4"/>
  <c r="E92" i="4"/>
  <c r="G30" i="2"/>
  <c r="I31" i="5"/>
  <c r="U10" i="16" s="1"/>
  <c r="G156" i="2"/>
  <c r="G142" i="4"/>
  <c r="G141" i="4"/>
  <c r="I53" i="5"/>
  <c r="U14" i="16" s="1"/>
  <c r="G142" i="11"/>
  <c r="G141" i="11"/>
  <c r="G142" i="2"/>
  <c r="I5" i="16"/>
  <c r="G52" i="5"/>
  <c r="I31" i="11"/>
  <c r="E10" i="16" s="1"/>
  <c r="I128" i="7"/>
  <c r="I89" i="4"/>
  <c r="G142" i="7"/>
  <c r="G141" i="7"/>
  <c r="H130" i="9"/>
  <c r="AC45" i="16"/>
  <c r="AC52" i="16" s="1"/>
  <c r="M5" i="16"/>
  <c r="Q52" i="16"/>
  <c r="H171" i="14"/>
  <c r="H130" i="12"/>
  <c r="H132" i="12" s="1"/>
  <c r="I128" i="8"/>
  <c r="I62" i="10"/>
  <c r="H130" i="10"/>
  <c r="I128" i="4"/>
  <c r="C52" i="16"/>
  <c r="AC44" i="16"/>
  <c r="AE44" i="16" s="1"/>
  <c r="AE45" i="16" s="1"/>
  <c r="AE52" i="16" s="1"/>
  <c r="K50" i="5"/>
  <c r="H130" i="8"/>
  <c r="G74" i="18"/>
  <c r="H171" i="13" l="1"/>
  <c r="G116" i="13"/>
  <c r="I23" i="16"/>
  <c r="I117" i="13"/>
  <c r="I24" i="16" s="1"/>
  <c r="G142" i="13"/>
  <c r="G141" i="13"/>
  <c r="G156" i="13"/>
  <c r="G141" i="14"/>
  <c r="G142" i="14"/>
  <c r="G156" i="14"/>
  <c r="G52" i="12"/>
  <c r="I53" i="12"/>
  <c r="G14" i="16" s="1"/>
  <c r="H166" i="12"/>
  <c r="G13" i="16"/>
  <c r="G176" i="7"/>
  <c r="G180" i="7" s="1"/>
  <c r="G182" i="14"/>
  <c r="G116" i="7"/>
  <c r="I117" i="7"/>
  <c r="M24" i="16" s="1"/>
  <c r="M23" i="16"/>
  <c r="M26" i="16" s="1"/>
  <c r="M28" i="16" s="1"/>
  <c r="H171" i="7"/>
  <c r="AC22" i="16"/>
  <c r="AE21" i="16"/>
  <c r="G116" i="9"/>
  <c r="H171" i="9"/>
  <c r="I117" i="9"/>
  <c r="Q24" i="16" s="1"/>
  <c r="Q23" i="16"/>
  <c r="Q26" i="16" s="1"/>
  <c r="Q28" i="16" s="1"/>
  <c r="G194" i="14"/>
  <c r="G198" i="14" s="1"/>
  <c r="G141" i="10"/>
  <c r="G142" i="10"/>
  <c r="G156" i="10"/>
  <c r="G138" i="12"/>
  <c r="I130" i="12"/>
  <c r="I17" i="15" s="1"/>
  <c r="G132" i="12"/>
  <c r="I132" i="12" s="1"/>
  <c r="I117" i="4"/>
  <c r="Y24" i="16" s="1"/>
  <c r="H171" i="4"/>
  <c r="G116" i="4"/>
  <c r="Y23" i="16"/>
  <c r="AC11" i="16"/>
  <c r="C26" i="16"/>
  <c r="C28" i="16" s="1"/>
  <c r="AC19" i="16"/>
  <c r="I77" i="4"/>
  <c r="Y18" i="16" s="1"/>
  <c r="Y17" i="16"/>
  <c r="Y26" i="16" s="1"/>
  <c r="Y28" i="16" s="1"/>
  <c r="G76" i="4"/>
  <c r="H168" i="4"/>
  <c r="I130" i="10"/>
  <c r="I23" i="15" s="1"/>
  <c r="G138" i="10"/>
  <c r="H132" i="10"/>
  <c r="I132" i="10" s="1"/>
  <c r="I130" i="9"/>
  <c r="I22" i="15" s="1"/>
  <c r="H132" i="9"/>
  <c r="I132" i="9" s="1"/>
  <c r="G138" i="9"/>
  <c r="AE20" i="16"/>
  <c r="AE12" i="16"/>
  <c r="AE7" i="16"/>
  <c r="AE22" i="16"/>
  <c r="AE14" i="16"/>
  <c r="AC8" i="16"/>
  <c r="AE8" i="16"/>
  <c r="AE18" i="16"/>
  <c r="AE16" i="16"/>
  <c r="I26" i="16"/>
  <c r="I28" i="16" s="1"/>
  <c r="G191" i="13"/>
  <c r="G185" i="14"/>
  <c r="G189" i="14" s="1"/>
  <c r="AC15" i="16"/>
  <c r="AC31" i="16"/>
  <c r="G141" i="18"/>
  <c r="G142" i="18"/>
  <c r="I53" i="10"/>
  <c r="S14" i="16" s="1"/>
  <c r="S13" i="16"/>
  <c r="S26" i="16" s="1"/>
  <c r="S28" i="16" s="1"/>
  <c r="H166" i="10"/>
  <c r="G52" i="10"/>
  <c r="AE5" i="16"/>
  <c r="H194" i="12"/>
  <c r="H198" i="12" s="1"/>
  <c r="G200" i="11"/>
  <c r="K130" i="4"/>
  <c r="H26" i="15"/>
  <c r="D132" i="4"/>
  <c r="K132" i="4" s="1"/>
  <c r="I130" i="8"/>
  <c r="I21" i="15" s="1"/>
  <c r="H132" i="8"/>
  <c r="I132" i="8" s="1"/>
  <c r="G138" i="8"/>
  <c r="I74" i="18"/>
  <c r="G130" i="18"/>
  <c r="H171" i="8"/>
  <c r="O23" i="16"/>
  <c r="O26" i="16" s="1"/>
  <c r="O28" i="16" s="1"/>
  <c r="I117" i="8"/>
  <c r="O24" i="16" s="1"/>
  <c r="G116" i="8"/>
  <c r="Y32" i="16"/>
  <c r="C16" i="15"/>
  <c r="D16" i="15" s="1"/>
  <c r="AC9" i="16"/>
  <c r="K26" i="16"/>
  <c r="K28" i="16" s="1"/>
  <c r="C32" i="16"/>
  <c r="C5" i="15"/>
  <c r="D5" i="15" s="1"/>
  <c r="AC17" i="16" l="1"/>
  <c r="AC16" i="16"/>
  <c r="AE15" i="16"/>
  <c r="AC20" i="16"/>
  <c r="AE19" i="16"/>
  <c r="G194" i="7"/>
  <c r="G198" i="7" s="1"/>
  <c r="AC23" i="16"/>
  <c r="C13" i="15"/>
  <c r="D13" i="15" s="1"/>
  <c r="S32" i="16"/>
  <c r="AE11" i="16"/>
  <c r="AC12" i="16"/>
  <c r="C7" i="15"/>
  <c r="D7" i="15" s="1"/>
  <c r="G32" i="16"/>
  <c r="AC32" i="16" s="1"/>
  <c r="AC13" i="16"/>
  <c r="G26" i="16"/>
  <c r="G28" i="16" s="1"/>
  <c r="G185" i="7"/>
  <c r="G189" i="7" s="1"/>
  <c r="G191" i="14"/>
  <c r="G132" i="18"/>
  <c r="I132" i="18" s="1"/>
  <c r="G138" i="18"/>
  <c r="I130" i="18"/>
  <c r="AE31" i="16"/>
  <c r="AC10" i="16"/>
  <c r="AE10" i="16"/>
  <c r="AE24" i="16"/>
  <c r="AE9" i="16"/>
  <c r="I65" i="18"/>
  <c r="H153" i="18"/>
  <c r="G64" i="18"/>
  <c r="G176" i="8"/>
  <c r="G180" i="8" s="1"/>
  <c r="G182" i="7"/>
  <c r="Q32" i="16"/>
  <c r="C12" i="15"/>
  <c r="D12" i="15" s="1"/>
  <c r="O32" i="16"/>
  <c r="C11" i="15"/>
  <c r="D11" i="15" s="1"/>
  <c r="H194" i="13"/>
  <c r="H198" i="13" s="1"/>
  <c r="G200" i="12"/>
  <c r="AE32" i="16" l="1"/>
  <c r="AC33" i="16"/>
  <c r="G194" i="8"/>
  <c r="G198" i="8" s="1"/>
  <c r="G176" i="9"/>
  <c r="G180" i="9" s="1"/>
  <c r="G182" i="8"/>
  <c r="AE33" i="16"/>
  <c r="AC24" i="16"/>
  <c r="AE23" i="16"/>
  <c r="AC18" i="16"/>
  <c r="AE17" i="16"/>
  <c r="AE26" i="16" s="1"/>
  <c r="AE28" i="16" s="1"/>
  <c r="G191" i="7"/>
  <c r="G185" i="8"/>
  <c r="G189" i="8" s="1"/>
  <c r="H194" i="14"/>
  <c r="H198" i="14" s="1"/>
  <c r="G200" i="13"/>
  <c r="AE13" i="16"/>
  <c r="AC14" i="16"/>
  <c r="AC26" i="16"/>
  <c r="AC28" i="16" s="1"/>
  <c r="G182" i="9" l="1"/>
  <c r="G176" i="10"/>
  <c r="G180" i="10" s="1"/>
  <c r="H194" i="7"/>
  <c r="H198" i="7" s="1"/>
  <c r="G200" i="14"/>
  <c r="G194" i="9"/>
  <c r="G198" i="9" s="1"/>
  <c r="G191" i="8"/>
  <c r="G185" i="9"/>
  <c r="G189" i="9" s="1"/>
  <c r="G194" i="10" l="1"/>
  <c r="G198" i="10" s="1"/>
  <c r="G191" i="9"/>
  <c r="G185" i="10"/>
  <c r="G189" i="10" s="1"/>
  <c r="H194" i="8"/>
  <c r="H198" i="8" s="1"/>
  <c r="G200" i="7"/>
  <c r="G176" i="5"/>
  <c r="G180" i="5" s="1"/>
  <c r="G182" i="10"/>
  <c r="H194" i="9" l="1"/>
  <c r="H198" i="9" s="1"/>
  <c r="G200" i="8"/>
  <c r="G176" i="6"/>
  <c r="G180" i="6" s="1"/>
  <c r="G182" i="5"/>
  <c r="G191" i="10"/>
  <c r="G185" i="5"/>
  <c r="G189" i="5" s="1"/>
  <c r="G194" i="5"/>
  <c r="G198" i="5" s="1"/>
  <c r="G176" i="4" l="1"/>
  <c r="G180" i="4" s="1"/>
  <c r="G182" i="4" s="1"/>
  <c r="G182" i="6"/>
  <c r="G194" i="6"/>
  <c r="G198" i="6" s="1"/>
  <c r="G191" i="5"/>
  <c r="G185" i="6"/>
  <c r="G189" i="6" s="1"/>
  <c r="H194" i="10"/>
  <c r="H198" i="10" s="1"/>
  <c r="G200" i="9"/>
  <c r="G185" i="4" l="1"/>
  <c r="G189" i="4" s="1"/>
  <c r="G191" i="4" s="1"/>
  <c r="G191" i="6"/>
  <c r="H194" i="5"/>
  <c r="H198" i="5" s="1"/>
  <c r="G200" i="10"/>
  <c r="G194" i="4"/>
  <c r="G198" i="4" s="1"/>
  <c r="H194" i="6" l="1"/>
  <c r="H198" i="6" s="1"/>
  <c r="G200" i="5"/>
  <c r="H194" i="4" l="1"/>
  <c r="H198" i="4" s="1"/>
  <c r="G200" i="4" s="1"/>
  <c r="G200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2FDBCCEE-6693-49E5-B83C-69CE49D415CF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7" authorId="0" shapeId="0" xr:uid="{B5349989-B781-4806-98D5-4EBC3313FB98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8" authorId="0" shapeId="0" xr:uid="{4028F372-3848-40BB-BC49-7BE00C90011F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9" authorId="0" shapeId="0" xr:uid="{CF31C441-FDB6-4085-8188-BFEF50BF006A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6" authorId="0" shapeId="0" xr:uid="{DBC12E23-0EF1-481F-9EE7-2DB923014BAE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7" authorId="0" shapeId="0" xr:uid="{530930BC-DFCC-4AAD-8B63-F255FB7CF5D5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8" authorId="0" shapeId="0" xr:uid="{32087AF2-A1F8-4953-82BD-5AD4834368BB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5" authorId="0" shapeId="0" xr:uid="{BD5AE4A7-D108-4C5D-B0E5-63FBABA61E9E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6" authorId="0" shapeId="0" xr:uid="{CFA0B075-D2F8-4F35-9929-1229D9BC3C56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7" authorId="0" shapeId="0" xr:uid="{A7302833-0738-459C-B755-422E093C138B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E950E728-0EC5-426C-A743-D512BE48C724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7" authorId="0" shapeId="0" xr:uid="{1F94F1BF-237D-4774-950D-6E9648D6FDC9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8" authorId="0" shapeId="0" xr:uid="{44E4975B-02D3-4CCD-B9D6-56D8BCD2EC66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9" authorId="0" shapeId="0" xr:uid="{C5453952-E01F-4D29-B481-8E67ECF56BE7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6" authorId="0" shapeId="0" xr:uid="{1E476F1F-01F2-4A3B-8504-1CFB78ADDDDD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7" authorId="0" shapeId="0" xr:uid="{9FA84DC1-5632-4E03-A6CA-DF39C1BCD808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8" authorId="0" shapeId="0" xr:uid="{7BACE825-07EF-413E-9C7B-04E20616C699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5" authorId="0" shapeId="0" xr:uid="{C752471A-74EE-4A45-BA1E-B169567A25E3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6" authorId="0" shapeId="0" xr:uid="{571D7E13-6F7D-43EB-A32D-3C598BBCD00C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7" authorId="0" shapeId="0" xr:uid="{0A879359-E7F9-43EB-AA5A-87F585480E35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86884C19-74EF-457E-BB00-F52713D66460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7" authorId="0" shapeId="0" xr:uid="{6635EC15-BDE2-41D1-A147-4B5F18231AC0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8" authorId="0" shapeId="0" xr:uid="{DBB9A897-8E15-48A1-8452-946E42E35696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9" authorId="0" shapeId="0" xr:uid="{88A96D23-5184-49CB-A9A8-C361DC14F5C5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6" authorId="0" shapeId="0" xr:uid="{0165174C-DE63-49DE-A551-AE309DCDA273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7" authorId="0" shapeId="0" xr:uid="{0DAD877E-37B2-4BCB-977B-6B875A5D8051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8" authorId="0" shapeId="0" xr:uid="{DF62D3D9-D6A6-46FA-BE7E-8195691ADF85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5" authorId="0" shapeId="0" xr:uid="{C93865C7-5188-448C-A5BF-C09C35932F4F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6" authorId="0" shapeId="0" xr:uid="{E3B7D414-FBEA-4890-960E-40AE598D9B1A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7" authorId="0" shapeId="0" xr:uid="{4955A91B-3099-4F9A-A22B-C160CAE1CADA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A2E41B6B-3052-4210-88FE-C3C4F24CE36D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7" authorId="0" shapeId="0" xr:uid="{B69295B9-0EDF-4029-B90F-4DCC9CE6AA55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8" authorId="0" shapeId="0" xr:uid="{09675F56-1EA7-47DB-943D-744C7398084D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9" authorId="0" shapeId="0" xr:uid="{A7E97ADA-E30E-4F93-BC23-D252E965E38C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6" authorId="0" shapeId="0" xr:uid="{E949143B-256F-41D9-9123-CC85BB1321D5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7" authorId="0" shapeId="0" xr:uid="{046C7B3F-0D12-44E0-8AC5-3A192F687DBF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8" authorId="0" shapeId="0" xr:uid="{A12E0A13-DE14-4551-BA96-16CD406DD675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5" authorId="0" shapeId="0" xr:uid="{49C4B5DE-C539-442F-8819-710931488284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6" authorId="0" shapeId="0" xr:uid="{928C7C82-E259-46E1-814D-054009191F53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7" authorId="0" shapeId="0" xr:uid="{10760AF0-A2AF-4489-A91F-28B37139FBB2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0C2E090B-D901-4C82-85BC-F8D46B6C2F6D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7" authorId="0" shapeId="0" xr:uid="{B8341FF8-5880-4679-8577-267C2040AA06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8" authorId="0" shapeId="0" xr:uid="{A43AF377-A981-4E13-9E27-83A0C05EF42D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9" authorId="0" shapeId="0" xr:uid="{EC15791B-DA09-4FF7-83BA-414591D8C33B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6" authorId="0" shapeId="0" xr:uid="{867A981D-9942-464C-A45B-EE6FF117314E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7" authorId="0" shapeId="0" xr:uid="{C40F4F6D-56D7-4C1F-8ABB-A1377DC6F6EE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8" authorId="0" shapeId="0" xr:uid="{5E7FE3B9-B225-4D01-9BDD-17B54485BEE0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5" authorId="0" shapeId="0" xr:uid="{3AF28589-DA3C-4838-9F17-0F67C8C41B2F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6" authorId="0" shapeId="0" xr:uid="{F541A46D-A9C1-4434-BC41-D8AD1BD4F978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7" authorId="0" shapeId="0" xr:uid="{E9E99672-C65E-431C-80FF-EA3ECD5A2FC1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B8C22F3B-AB84-4571-8F24-F2131EE4B870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7" authorId="0" shapeId="0" xr:uid="{8320850B-8C89-4A2E-8C45-AE3AC9175245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8" authorId="0" shapeId="0" xr:uid="{C0A64FF5-0329-4F3E-83ED-C6066C430DAF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9" authorId="0" shapeId="0" xr:uid="{D6884D40-D2A9-4241-85A1-56CEFEFE95D2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6" authorId="0" shapeId="0" xr:uid="{28A6A21C-9FA4-42BF-8590-08B92A98C5EF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7" authorId="0" shapeId="0" xr:uid="{2598CC79-D9C3-4B3F-93C1-F05CF9E745CC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8" authorId="0" shapeId="0" xr:uid="{DD6C7F29-5F00-44DB-A343-AE79BB3519BF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5" authorId="0" shapeId="0" xr:uid="{1FBAEDD1-2858-41F8-8CB1-CB673431A7B3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6" authorId="0" shapeId="0" xr:uid="{A052B472-6657-4368-ACAD-42408B8F3737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7" authorId="0" shapeId="0" xr:uid="{DE2EEA97-C220-4E51-B076-C5862BA336F0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E88C9861-29F2-4765-8347-7A3F098E82DB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7" authorId="0" shapeId="0" xr:uid="{F8077826-FBDB-4ECC-9FEF-D1DB7D6155BB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8" authorId="0" shapeId="0" xr:uid="{20E20709-EE3C-4181-9A7C-65A6773B2777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9" authorId="0" shapeId="0" xr:uid="{ED3DB742-8B73-4937-9417-2F36BC62B2CA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6" authorId="0" shapeId="0" xr:uid="{81A0CDF7-C8C6-471C-BD6A-011A7215445C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7" authorId="0" shapeId="0" xr:uid="{5F50119B-84F8-48F3-B8C3-F4A1304C8B57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8" authorId="0" shapeId="0" xr:uid="{0CB2E60F-90CC-4DAE-8A2E-E1CFEDBC56ED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5" authorId="0" shapeId="0" xr:uid="{9FD5C84B-6862-4B28-B537-092014BA3133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6" authorId="0" shapeId="0" xr:uid="{8793E286-D8C3-4B60-83D0-98B2171E41ED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7" authorId="0" shapeId="0" xr:uid="{C9712111-4B4A-49EF-BBF7-39DF345FA37B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BDC2094D-68B0-4388-8840-7EB64BC62AC4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7" authorId="0" shapeId="0" xr:uid="{6A4B94FA-1D5A-4FA3-A95A-8EEAC906F8EC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8" authorId="0" shapeId="0" xr:uid="{BCE45A60-EE7C-43C5-8B75-6C109EB0F4A6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9" authorId="0" shapeId="0" xr:uid="{D05313B7-8555-4EA9-92EE-4978386CC00C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6" authorId="0" shapeId="0" xr:uid="{931F4E9A-CC25-4DEF-81EE-AC3FC2B4FB2D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7" authorId="0" shapeId="0" xr:uid="{3A0D1ABC-A811-49ED-886F-8713665F4EF6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8" authorId="0" shapeId="0" xr:uid="{16C06D4A-77A2-4908-9DC9-ACC831EBC41F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5" authorId="0" shapeId="0" xr:uid="{7730E308-640F-4F66-B990-76930AA10ECB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6" authorId="0" shapeId="0" xr:uid="{6DC9759B-C9F7-48B5-884B-A5A4A41FDBF5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7" authorId="0" shapeId="0" xr:uid="{298B74D2-5B48-4B6E-A943-235A400ECA7E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F3E0039F-93ED-4083-B973-2B8F6B0BDB0C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7" authorId="0" shapeId="0" xr:uid="{70710974-0DB4-4434-BEBD-58D4E1EB67ED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8" authorId="0" shapeId="0" xr:uid="{9B13848E-7574-4AA5-8C9B-AEB72E706B20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9" authorId="0" shapeId="0" xr:uid="{B7AF2C19-1D3F-4A5D-B989-993DB24ED09D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6" authorId="0" shapeId="0" xr:uid="{BEF50FCD-AD9F-4659-895F-A8A544A62CDE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7" authorId="0" shapeId="0" xr:uid="{51647D66-587D-498E-9A95-76CBD8A9CFFE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8" authorId="0" shapeId="0" xr:uid="{369F53F8-6D07-4A21-A636-BF2F66C13DF5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5" authorId="0" shapeId="0" xr:uid="{04B926E4-3273-4357-A7CE-990970806BBF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6" authorId="0" shapeId="0" xr:uid="{4EB2276A-FFAA-4CC5-9ABF-BB3B2A0FE267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7" authorId="0" shapeId="0" xr:uid="{340EBB20-FB8E-48F2-BD05-62E160F4B518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6F01A66B-AE97-4B07-8298-CA3CCE52C9D2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7" authorId="0" shapeId="0" xr:uid="{3C2FF6EB-4935-4229-98E0-994017926962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8" authorId="0" shapeId="0" xr:uid="{C036F9FB-ECA8-40FE-B1AE-638DBC19B702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9" authorId="0" shapeId="0" xr:uid="{B0EF0FC3-3B0A-4ED8-92F5-4865000754A7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6" authorId="0" shapeId="0" xr:uid="{E41BA775-4DE2-4DD0-A91C-24503CA762CC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7" authorId="0" shapeId="0" xr:uid="{EF6745EA-2625-4C55-A1C5-8EA978821B46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8" authorId="0" shapeId="0" xr:uid="{93844631-EB28-48CA-AABF-6608EC6FA409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5" authorId="0" shapeId="0" xr:uid="{70E5D03D-48AB-473A-9469-5167B56E057C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6" authorId="0" shapeId="0" xr:uid="{9E4E2C6C-C1C6-4D99-829A-1B16D59921D7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7" authorId="0" shapeId="0" xr:uid="{9874C678-5F6D-4A30-8550-A8CA9A0CBE36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13BAF883-1A7E-4FA4-8359-32C0300D0684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7" authorId="0" shapeId="0" xr:uid="{C38D0C92-9892-4F96-904B-CA5A00EFA99F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8" authorId="0" shapeId="0" xr:uid="{5773A0AD-5E81-4053-B74F-929CD2B133EF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9" authorId="0" shapeId="0" xr:uid="{E40A4A66-1FCA-4455-B488-E8BDA4557175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6" authorId="0" shapeId="0" xr:uid="{BA38DA73-1D5C-4701-B81C-1BBB5D4CAD98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7" authorId="0" shapeId="0" xr:uid="{094CC4EA-25DF-454D-91B4-1CA5723B9C37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8" authorId="0" shapeId="0" xr:uid="{67DD8268-B26D-45F1-9CF2-D9B4DEE4DBB4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5" authorId="0" shapeId="0" xr:uid="{C10F0CD6-C0AB-468F-9088-D67AB5E3CD68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6" authorId="0" shapeId="0" xr:uid="{39D6AE7C-5BC2-432A-B8DA-13E51E0BC2B2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7" authorId="0" shapeId="0" xr:uid="{05DEBE08-0012-4B02-852D-A9240B32F688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35EECEE7-8D75-46D2-8C24-5D4C3D1D7B95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7" authorId="0" shapeId="0" xr:uid="{C5D5A6A2-0980-45E6-BE2B-D48D9479973D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8" authorId="0" shapeId="0" xr:uid="{3A355E49-0A0A-4262-B007-3CA4ED6C28D2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9" authorId="0" shapeId="0" xr:uid="{6A5A92F0-DDB5-4056-9B12-5DBFFB9871E3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6" authorId="0" shapeId="0" xr:uid="{7A987E77-2E10-4128-959F-0E15F4CB2277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7" authorId="0" shapeId="0" xr:uid="{2D2FD9AB-4B5D-4D5B-825A-95E08B2E2C6D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8" authorId="0" shapeId="0" xr:uid="{09DD364A-DD87-4648-9DDE-0B0A133AD276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5" authorId="0" shapeId="0" xr:uid="{75D388A7-655C-4BAB-8603-33997F47545F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6" authorId="0" shapeId="0" xr:uid="{BA6B4CAE-9D0E-4BF9-9FD1-1E820DF68F56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7" authorId="0" shapeId="0" xr:uid="{2B4246F3-2F4F-4E88-9C77-E29BCF35B2B4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sharedStrings.xml><?xml version="1.0" encoding="utf-8"?>
<sst xmlns="http://schemas.openxmlformats.org/spreadsheetml/2006/main" count="2497" uniqueCount="199">
  <si>
    <t>Orçamento</t>
  </si>
  <si>
    <t>Realizado</t>
  </si>
  <si>
    <t xml:space="preserve">Diferença </t>
  </si>
  <si>
    <t>Observações</t>
  </si>
  <si>
    <t>Casal</t>
  </si>
  <si>
    <t>Total</t>
  </si>
  <si>
    <t>( - ) Impostos retidos / pagos</t>
  </si>
  <si>
    <t>Total Salários:</t>
  </si>
  <si>
    <t>Despesas por Grupo</t>
  </si>
  <si>
    <t>1) Habitação</t>
  </si>
  <si>
    <t>R$</t>
  </si>
  <si>
    <t>Percentual 
despesa total</t>
  </si>
  <si>
    <t>Água e Esgoto</t>
  </si>
  <si>
    <t>Condomínio</t>
  </si>
  <si>
    <t xml:space="preserve">Diarista / Empregada </t>
  </si>
  <si>
    <t>Energia Elétrica</t>
  </si>
  <si>
    <t>IPTU / Outras taxas</t>
  </si>
  <si>
    <t>Lavagem de Roupas</t>
  </si>
  <si>
    <t>Manutenção Geral</t>
  </si>
  <si>
    <t>Prestação Apartamento / Aluguel</t>
  </si>
  <si>
    <t xml:space="preserve">Outros 1 - </t>
  </si>
  <si>
    <t xml:space="preserve">Outros 2 - </t>
  </si>
  <si>
    <t>Total Grupo 1:</t>
  </si>
  <si>
    <t>2) Alimentação</t>
  </si>
  <si>
    <t>Supermercado - Mensal</t>
  </si>
  <si>
    <t>Supermercado / Padaria - Dia a dia</t>
  </si>
  <si>
    <t>Total Grupo 2:</t>
  </si>
  <si>
    <t>3) Saúde</t>
  </si>
  <si>
    <t>Dentista</t>
  </si>
  <si>
    <t>Farmácia - Medicamentos</t>
  </si>
  <si>
    <t xml:space="preserve">Plano de Saúde </t>
  </si>
  <si>
    <t>Total Grupo 3:</t>
  </si>
  <si>
    <t>Combustível</t>
  </si>
  <si>
    <t>Estacionamentos</t>
  </si>
  <si>
    <t>IPVA + Seguro Obrigatório</t>
  </si>
  <si>
    <t>Lavagens</t>
  </si>
  <si>
    <t>Seguro Carro</t>
  </si>
  <si>
    <t>Taxi / Ônibus</t>
  </si>
  <si>
    <t>Outros 1 -</t>
  </si>
  <si>
    <t>Outros 2 -</t>
  </si>
  <si>
    <t>Total Grupo 4:</t>
  </si>
  <si>
    <t>5) Despesas Pessoais</t>
  </si>
  <si>
    <t>Academia / Esporte</t>
  </si>
  <si>
    <t>Salão de Beleza + Produtos</t>
  </si>
  <si>
    <t>Telefone Celular</t>
  </si>
  <si>
    <t>Vestuário</t>
  </si>
  <si>
    <t>Total Grupo 5:</t>
  </si>
  <si>
    <t>Cursos / Treinamentos</t>
  </si>
  <si>
    <t>Faculdade</t>
  </si>
  <si>
    <t>Total Grupo 6:</t>
  </si>
  <si>
    <t>7) Lazer</t>
  </si>
  <si>
    <t>Festas</t>
  </si>
  <si>
    <t>Restaurantes / Bares</t>
  </si>
  <si>
    <t>Total Grupo 7:</t>
  </si>
  <si>
    <t>Presentes</t>
  </si>
  <si>
    <t>Total Grupo 8:</t>
  </si>
  <si>
    <t>9) Despesas Extraordinárias</t>
  </si>
  <si>
    <t>Total Grupo 9:</t>
  </si>
  <si>
    <t>Total Despesas por Grupos:</t>
  </si>
  <si>
    <t>Disponível final do mês:</t>
  </si>
  <si>
    <t>Resumo do Mês - Realizado</t>
  </si>
  <si>
    <t>Soma Marido e Esposa - Despesas</t>
  </si>
  <si>
    <t>Observações automáticas 1:</t>
  </si>
  <si>
    <t>Percentual estabelecido:</t>
  </si>
  <si>
    <t>Digitar o valor manual:</t>
  </si>
  <si>
    <t>Valor aplicado no mês - Manual</t>
  </si>
  <si>
    <t>Valor aplicado - R$</t>
  </si>
  <si>
    <t>Total:</t>
  </si>
  <si>
    <t>Observações automáticas 2:</t>
  </si>
  <si>
    <t>Gráfico Comparativo - Despesas</t>
  </si>
  <si>
    <t>5) Desp. Pessoais</t>
  </si>
  <si>
    <t>9) Desp. Extraord.</t>
  </si>
  <si>
    <t>Saldo Anterior</t>
  </si>
  <si>
    <t>Aplicação (Manual)</t>
  </si>
  <si>
    <t>Resgate (Manual)</t>
  </si>
  <si>
    <t>Rendimento (Manual)</t>
  </si>
  <si>
    <t>Saldo Final</t>
  </si>
  <si>
    <t>Total Aplicação</t>
  </si>
  <si>
    <t>Observações:</t>
  </si>
  <si>
    <t>Nome Esposa</t>
  </si>
  <si>
    <t>Resumo Investimento 3</t>
  </si>
  <si>
    <t>Entrada</t>
  </si>
  <si>
    <t>Pagamento parcelas</t>
  </si>
  <si>
    <t>Resumo Imóveis</t>
  </si>
  <si>
    <t>Balões / Chaves</t>
  </si>
  <si>
    <t>Investimento 3</t>
  </si>
  <si>
    <t>Caro usuário,</t>
  </si>
  <si>
    <t>e</t>
  </si>
  <si>
    <t xml:space="preserve">Essa planilha foi feita para ajudar no Controle Financeiro do Casal. </t>
  </si>
  <si>
    <t>Ficaremos gratos pela sua ajuda com sugestões e comentários</t>
  </si>
  <si>
    <t xml:space="preserve">Para um melhor controle e planejamento, a planilha está divida por meses e as despesas </t>
  </si>
  <si>
    <t>em grupos, visualizando assim o percentual desse custo em relação à despesa total.</t>
  </si>
  <si>
    <t>Observe também, a planilha com o comparativo entre todos os meses do Ano.</t>
  </si>
  <si>
    <t>Clique abaixo no mês que quiser alimentar e cuide bem do seu Controle.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</si>
  <si>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</si>
  <si>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</si>
  <si>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</si>
  <si>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</si>
  <si>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</si>
  <si>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</si>
  <si>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</si>
  <si>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</si>
  <si>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</si>
  <si>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</si>
  <si>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</si>
  <si>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</si>
  <si>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Gráficos Comparativos</t>
  </si>
  <si>
    <t>Obs. Individual</t>
  </si>
  <si>
    <t>Digitar o valor manual: Aplicação feita pela Esposa</t>
  </si>
  <si>
    <t>Digitar o valor manual: Aplicação feita pelo Marido</t>
  </si>
  <si>
    <t>8) Outras Despesas / Variáveis</t>
  </si>
  <si>
    <t>Discriminação dos itens</t>
  </si>
  <si>
    <t>Colégio / Creche</t>
  </si>
  <si>
    <t>Resumo Aplicação Financeira / Reserva</t>
  </si>
  <si>
    <t>Percentual cumprido automático / Observação</t>
  </si>
  <si>
    <t>Você sabia que a pessoa física também pode contratar um Contador para ajudar a organizar as finanças pessoais?</t>
  </si>
  <si>
    <t>Total Imóveis</t>
  </si>
  <si>
    <t xml:space="preserve">8) Outras Desp. </t>
  </si>
  <si>
    <t>Receitas 1</t>
  </si>
  <si>
    <t>Receitas 2</t>
  </si>
  <si>
    <t>Receitas 3</t>
  </si>
  <si>
    <t>4) Educação</t>
  </si>
  <si>
    <t>6) Transporte</t>
  </si>
  <si>
    <t>Telefone Fixo / Internet</t>
  </si>
  <si>
    <t>Soma Marido e Esposa - Receitas</t>
  </si>
  <si>
    <t>Diferença - Receitas X Despesas</t>
  </si>
  <si>
    <t>Meta de economia mensal - Manual - ( Sugestão: mínimo 20% )</t>
  </si>
  <si>
    <t>Pós-graduação</t>
  </si>
  <si>
    <t>Refeições diárias (Almoço / Jantar, Etc)</t>
  </si>
  <si>
    <t>Mecânico (outros consertos)</t>
  </si>
  <si>
    <t>Viagens (Hospedagem, passagem, etc)</t>
  </si>
  <si>
    <t>Você sabia que a maioria das pessoas não tem um controle das despesas e receitas? Faça uma pesquisa você mesmo. Pergunte aos seus amigos.</t>
  </si>
  <si>
    <t>Meses</t>
  </si>
  <si>
    <t>Receitas</t>
  </si>
  <si>
    <t>Despesas</t>
  </si>
  <si>
    <t>Diferença</t>
  </si>
  <si>
    <t>Total Ano</t>
  </si>
  <si>
    <t>Despesas por Grupos</t>
  </si>
  <si>
    <t>Despesas - R$</t>
  </si>
  <si>
    <t>Percentuais</t>
  </si>
  <si>
    <t>Comparativo - Mês</t>
  </si>
  <si>
    <t>Total Receitas</t>
  </si>
  <si>
    <t>Média 
Mensal Ano</t>
  </si>
  <si>
    <t>Total 1</t>
  </si>
  <si>
    <t>Total 2</t>
  </si>
  <si>
    <t>Total 3</t>
  </si>
  <si>
    <t>Total Geral - Investimentos</t>
  </si>
  <si>
    <t>Valor aplicado no Mês em percentual</t>
  </si>
  <si>
    <t>Valor Disponível final:</t>
  </si>
  <si>
    <t>Esposa - Resumo</t>
  </si>
  <si>
    <t>Marido - Resumo</t>
  </si>
  <si>
    <t>Total Despesas:</t>
  </si>
  <si>
    <t>Saldo Inicial (Manual)</t>
  </si>
  <si>
    <t>Você sabia que a Poupança é a opção mais usada pela maioria da população, e é o investimento mais conservador?</t>
  </si>
  <si>
    <t>Orçado</t>
  </si>
  <si>
    <t>Orçado x Realizado Anual</t>
  </si>
  <si>
    <t>Comparativo Jan. a Dez.</t>
  </si>
  <si>
    <t>Dica: Faça o planejamento da sua Aposentadoria com antecedência.</t>
  </si>
  <si>
    <t>Seja o mais objetivo possível na hora de comprar, faça sempre a pergunta: O que este produto ou serviço irá agregar em minha vida? Muitas vezes compramos por impulso.</t>
  </si>
  <si>
    <t xml:space="preserve">Você não precisa ser especialista em finanças para começar a gerenciar seu dinheiro. Comece hoje. Dúvidas? Mande um email para gente. </t>
  </si>
  <si>
    <t>Dica: Quando for investir em um imóvel, cuidado com o Contrato de Compra e Venda. Nele pode ter surpresas. Análise bem o 
Saldo Devedor.</t>
  </si>
  <si>
    <t>Se você tiver uma aplicação para imprevistos ou objetivos, não resgate na primeira dificuldade financeira. Procure combater a causa do seu endividamento
 e não o efeito.</t>
  </si>
  <si>
    <t xml:space="preserve">Dica: Não desanime se algum mês você não conseguir atingir seu objetivo de investimento. Haverá outros meses para compensar. </t>
  </si>
  <si>
    <t>Dica: Realize uma reunião mensal com a família para mostrar a todos o valor das receitas e despesas e fazer programações.</t>
  </si>
  <si>
    <t>Pergunta: Em sua relação com o dinheiro, quem é que manda em quem? Se for o Dinheiro, Cuidado!</t>
  </si>
  <si>
    <t>“Quando tentamos ser melhores do que somos, tudo em volta se torna melhor também.” Paulo Coelho</t>
  </si>
  <si>
    <t>"Nem tudo que se enfrenta pode ser modificado. Mais nada pode ser modificado enquanto não for enfrentado." (?)</t>
  </si>
  <si>
    <t>"Estabeleça metas grandes o bastante a ponto de motivar-se, mas não grandes em demasia a ponto de sufocar-se."</t>
  </si>
  <si>
    <t>"É melhor estar preparado para uma oportunidade e nunca tê-la, do que ter uma oportunidade e não estar preparado."</t>
  </si>
  <si>
    <t>"Todos querem o perfume das flores, mas poucos sujam as suas mãos para cultivá-las"
(Augusto Cury)</t>
  </si>
  <si>
    <t>"A vida só pode ser compreendida olhando-se para trás; mas só pode ser vivida, olhando-se adiante."
(Kierkegaard)</t>
  </si>
  <si>
    <t>"Mantenham a mente aberta, assim como a capacidade de se preocupar com a humanidade e a consciência de fazer parte dela."
 (Dalai Lama)</t>
  </si>
  <si>
    <t>"Somos o que fazemos, mas somos principalmente o que fazemos para mudar o que somos."
(Eduardo G.)</t>
  </si>
  <si>
    <t>"O saber é como uma chave que abre a porta para um futuro melhor." 
(Carlos A.de Souza )</t>
  </si>
  <si>
    <t>"Se você quer vencer, não fique olhando a escada. Comece a subir, degrau por degrau, até chegar ao topo. Mas lembre-se, cuidado com os seus atos, para depois não rolar escada abaixo"</t>
  </si>
  <si>
    <t>"Para começar um grande projeto é preciso valentia. Para terminar um grande projeto é preciso perseverança."</t>
  </si>
  <si>
    <t>Receitas versus Despesas</t>
  </si>
  <si>
    <t>Observações automáticas:</t>
  </si>
  <si>
    <t>"Mais importante que a vontade de vencer é a coragem de começar."
(James Thompson ). 2013 está chegando que tal começar?</t>
  </si>
  <si>
    <t>Nome Esposo</t>
  </si>
  <si>
    <t>através do Instragram @tomadeconta_</t>
  </si>
  <si>
    <t xml:space="preserve">Chegamos em Dezembro. Análise o ano que passou e faça uma nova programação para o próximo ano. </t>
  </si>
  <si>
    <t>Gostou da planilha ? 
Indica para seus amigos. Instragram @tomadeconta_</t>
  </si>
  <si>
    <t>Controle - Janeiro 2026
Receitas x Despesas</t>
  </si>
  <si>
    <t>Controle 2026
Orçado x Realizado</t>
  </si>
  <si>
    <t>Orçamento 
Ano 2026</t>
  </si>
  <si>
    <t>Realizado - Ano 2026</t>
  </si>
  <si>
    <t>Planilha com Gráficos Comparativos - Ano 2026</t>
  </si>
  <si>
    <t>Comparativo 2026 - 
Receitas x Despesas</t>
  </si>
  <si>
    <t>Controle - Fevereiro 2026
Receitas x Despesas</t>
  </si>
  <si>
    <t>Controle - Março 2026
Receitas x Despesas</t>
  </si>
  <si>
    <t>Controle - Abril 2026
Receitas x Despesas</t>
  </si>
  <si>
    <t>Controle - Maio 2026
Receitas x Despesas</t>
  </si>
  <si>
    <t>Controle - Junho 2026
Receitas x Despesas</t>
  </si>
  <si>
    <t>Controle - Agosto 2026
Receitas x Despesas</t>
  </si>
  <si>
    <t>Controle - Setembro 2026
Receitas x Despesas</t>
  </si>
  <si>
    <t>Controle - Outubro 2026
Receitas x Despesas</t>
  </si>
  <si>
    <t>Controle - Novembro 2026
Receitas x Despesas</t>
  </si>
  <si>
    <t>Controle - Dezembro 2026
Receitas x Despesas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</si>
</sst>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R$ &quot;* #,##0.00_);_(&quot;R$ &quot;* \(#,##0.00\);_(&quot;R$ &quot;* &quot;-&quot;??_);_(@_)"/>
    <numFmt numFmtId="165" formatCode="_-&quot;R$ &quot;\ * #,##0.00_-;_-&quot;R$ &quot;\ * #,##0.00\-;_-&quot;R$ &quot;\ * &quot;-&quot;??_-;_-@_-"/>
  </numFmts>
  <fonts count="45" x14ac:knownFonts="1">
    <font>
      <sz val="10"/>
      <name val="Arial"/>
    </font>
    <font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b/>
      <sz val="16"/>
      <name val="Arial"/>
      <family val="2"/>
    </font>
    <font>
      <b/>
      <sz val="12"/>
      <color indexed="12"/>
      <name val="Arial"/>
      <family val="2"/>
    </font>
    <font>
      <b/>
      <sz val="14"/>
      <color indexed="53"/>
      <name val="Arial"/>
      <family val="2"/>
    </font>
    <font>
      <sz val="24"/>
      <name val="Arial"/>
      <family val="2"/>
    </font>
    <font>
      <b/>
      <sz val="24"/>
      <name val="Arial"/>
      <family val="2"/>
    </font>
    <font>
      <sz val="27"/>
      <name val="Arial"/>
      <family val="2"/>
    </font>
    <font>
      <sz val="36"/>
      <name val="Arial"/>
      <family val="2"/>
    </font>
    <font>
      <b/>
      <sz val="11"/>
      <color indexed="53"/>
      <name val="Arial"/>
      <family val="2"/>
    </font>
    <font>
      <sz val="8.5"/>
      <name val="Arial"/>
      <family val="2"/>
    </font>
    <font>
      <sz val="8.5"/>
      <color indexed="10"/>
      <name val="Arial"/>
      <family val="2"/>
    </font>
    <font>
      <b/>
      <sz val="8.5"/>
      <name val="Arial"/>
      <family val="2"/>
    </font>
    <font>
      <b/>
      <sz val="8"/>
      <color indexed="81"/>
      <name val="Tahoma"/>
      <family val="2"/>
    </font>
    <font>
      <u/>
      <sz val="10"/>
      <color indexed="12"/>
      <name val="Arial"/>
      <family val="2"/>
    </font>
    <font>
      <sz val="14"/>
      <name val="Colonna MT"/>
      <family val="5"/>
    </font>
    <font>
      <sz val="16"/>
      <name val="Arial"/>
      <family val="2"/>
    </font>
    <font>
      <b/>
      <sz val="11"/>
      <name val="Arial"/>
      <family val="2"/>
    </font>
    <font>
      <sz val="34"/>
      <name val="Arial"/>
      <family val="2"/>
    </font>
    <font>
      <sz val="10"/>
      <color indexed="12"/>
      <name val="Arial"/>
      <family val="2"/>
    </font>
    <font>
      <b/>
      <sz val="14.5"/>
      <name val="Arial"/>
      <family val="2"/>
    </font>
    <font>
      <sz val="14.5"/>
      <name val="Arial"/>
      <family val="2"/>
    </font>
    <font>
      <sz val="10"/>
      <color indexed="9"/>
      <name val="Arial"/>
      <family val="2"/>
    </font>
    <font>
      <sz val="8"/>
      <name val="Arial"/>
      <family val="2"/>
    </font>
    <font>
      <b/>
      <u/>
      <sz val="1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7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8" fillId="7" borderId="1" applyNumberFormat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22" borderId="4" applyNumberFormat="0" applyFont="0" applyAlignment="0" applyProtection="0"/>
    <xf numFmtId="9" fontId="1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0" fillId="16" borderId="5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</cellStyleXfs>
  <cellXfs count="595">
    <xf numFmtId="0" fontId="0" fillId="0" borderId="0" xfId="0"/>
    <xf numFmtId="164" fontId="9" fillId="0" borderId="0" xfId="31" applyFont="1" applyFill="1" applyBorder="1" applyAlignment="1" applyProtection="1">
      <alignment horizontal="center" vertical="center"/>
    </xf>
    <xf numFmtId="164" fontId="9" fillId="0" borderId="0" xfId="31" applyFont="1" applyFill="1" applyBorder="1" applyAlignment="1" applyProtection="1">
      <alignment vertical="center"/>
    </xf>
    <xf numFmtId="164" fontId="9" fillId="0" borderId="10" xfId="31" applyFont="1" applyFill="1" applyBorder="1" applyAlignment="1" applyProtection="1">
      <alignment horizontal="center" vertical="center"/>
    </xf>
    <xf numFmtId="164" fontId="9" fillId="0" borderId="11" xfId="31" applyFont="1" applyFill="1" applyBorder="1" applyAlignment="1" applyProtection="1">
      <alignment horizontal="center" vertical="center"/>
      <protection locked="0"/>
    </xf>
    <xf numFmtId="164" fontId="9" fillId="0" borderId="12" xfId="31" applyFont="1" applyFill="1" applyBorder="1" applyAlignment="1" applyProtection="1">
      <alignment horizontal="center" vertical="center"/>
    </xf>
    <xf numFmtId="164" fontId="9" fillId="0" borderId="0" xfId="31" applyFont="1" applyFill="1" applyBorder="1" applyAlignment="1" applyProtection="1">
      <alignment horizontal="center" vertical="center"/>
      <protection locked="0"/>
    </xf>
    <xf numFmtId="164" fontId="9" fillId="0" borderId="13" xfId="31" applyFont="1" applyFill="1" applyBorder="1" applyAlignment="1" applyProtection="1">
      <alignment horizontal="center" vertical="center"/>
    </xf>
    <xf numFmtId="164" fontId="9" fillId="0" borderId="14" xfId="31" applyFont="1" applyFill="1" applyBorder="1" applyAlignment="1" applyProtection="1">
      <alignment horizontal="center" vertical="center"/>
      <protection locked="0"/>
    </xf>
    <xf numFmtId="164" fontId="9" fillId="0" borderId="14" xfId="31" applyFont="1" applyFill="1" applyBorder="1" applyAlignment="1" applyProtection="1">
      <alignment horizontal="center" vertical="center"/>
    </xf>
    <xf numFmtId="164" fontId="9" fillId="0" borderId="15" xfId="31" applyFont="1" applyFill="1" applyBorder="1" applyAlignment="1" applyProtection="1">
      <alignment horizontal="center" vertical="center"/>
    </xf>
    <xf numFmtId="164" fontId="9" fillId="0" borderId="11" xfId="31" applyFont="1" applyFill="1" applyBorder="1" applyAlignment="1" applyProtection="1">
      <alignment vertical="center"/>
    </xf>
    <xf numFmtId="164" fontId="9" fillId="0" borderId="11" xfId="31" applyFont="1" applyFill="1" applyBorder="1" applyAlignment="1" applyProtection="1">
      <alignment horizontal="center" vertical="center"/>
    </xf>
    <xf numFmtId="164" fontId="9" fillId="0" borderId="16" xfId="31" applyFont="1" applyFill="1" applyBorder="1" applyAlignment="1" applyProtection="1">
      <alignment vertical="center"/>
    </xf>
    <xf numFmtId="164" fontId="9" fillId="0" borderId="17" xfId="31" applyFont="1" applyFill="1" applyBorder="1" applyAlignment="1" applyProtection="1">
      <alignment vertical="center"/>
    </xf>
    <xf numFmtId="0" fontId="0" fillId="0" borderId="0" xfId="0" applyProtection="1">
      <protection hidden="1"/>
    </xf>
    <xf numFmtId="0" fontId="9" fillId="0" borderId="0" xfId="0" applyFont="1" applyProtection="1">
      <protection hidden="1"/>
    </xf>
    <xf numFmtId="0" fontId="35" fillId="0" borderId="0" xfId="0" applyFont="1" applyAlignment="1" applyProtection="1">
      <alignment horizontal="center" vertical="center"/>
      <protection hidden="1"/>
    </xf>
    <xf numFmtId="0" fontId="9" fillId="0" borderId="0" xfId="33" applyAlignment="1">
      <alignment horizontal="center" vertical="center"/>
    </xf>
    <xf numFmtId="0" fontId="9" fillId="0" borderId="0" xfId="33" applyProtection="1">
      <protection hidden="1"/>
    </xf>
    <xf numFmtId="0" fontId="9" fillId="0" borderId="12" xfId="33" applyBorder="1" applyProtection="1">
      <protection hidden="1"/>
    </xf>
    <xf numFmtId="0" fontId="9" fillId="0" borderId="0" xfId="33"/>
    <xf numFmtId="0" fontId="9" fillId="0" borderId="10" xfId="33" applyBorder="1" applyProtection="1">
      <protection hidden="1"/>
    </xf>
    <xf numFmtId="164" fontId="9" fillId="0" borderId="0" xfId="32" applyFont="1" applyAlignment="1" applyProtection="1">
      <alignment vertical="center"/>
    </xf>
    <xf numFmtId="164" fontId="9" fillId="0" borderId="18" xfId="32" applyFont="1" applyFill="1" applyBorder="1" applyAlignment="1" applyProtection="1">
      <alignment horizontal="center"/>
      <protection hidden="1"/>
    </xf>
    <xf numFmtId="164" fontId="9" fillId="0" borderId="19" xfId="32" applyFont="1" applyFill="1" applyBorder="1" applyAlignment="1" applyProtection="1">
      <alignment horizontal="center"/>
      <protection hidden="1"/>
    </xf>
    <xf numFmtId="164" fontId="9" fillId="0" borderId="12" xfId="32" applyFont="1" applyFill="1" applyBorder="1" applyAlignment="1" applyProtection="1">
      <alignment horizontal="center"/>
      <protection hidden="1"/>
    </xf>
    <xf numFmtId="164" fontId="9" fillId="0" borderId="0" xfId="32" applyFont="1" applyFill="1" applyBorder="1" applyAlignment="1" applyProtection="1">
      <alignment horizontal="center"/>
      <protection hidden="1"/>
    </xf>
    <xf numFmtId="164" fontId="9" fillId="0" borderId="10" xfId="32" applyFont="1" applyFill="1" applyBorder="1" applyAlignment="1" applyProtection="1">
      <alignment horizontal="center"/>
      <protection hidden="1"/>
    </xf>
    <xf numFmtId="164" fontId="9" fillId="0" borderId="0" xfId="32" applyFont="1" applyFill="1" applyBorder="1" applyProtection="1">
      <protection hidden="1"/>
    </xf>
    <xf numFmtId="10" fontId="39" fillId="0" borderId="19" xfId="32" applyNumberFormat="1" applyFont="1" applyFill="1" applyBorder="1" applyAlignment="1" applyProtection="1">
      <alignment horizontal="center"/>
      <protection hidden="1"/>
    </xf>
    <xf numFmtId="0" fontId="42" fillId="23" borderId="10" xfId="33" applyFont="1" applyFill="1" applyBorder="1" applyProtection="1">
      <protection hidden="1"/>
    </xf>
    <xf numFmtId="0" fontId="42" fillId="23" borderId="0" xfId="33" applyFont="1" applyFill="1" applyAlignment="1" applyProtection="1">
      <alignment horizontal="center"/>
      <protection hidden="1"/>
    </xf>
    <xf numFmtId="0" fontId="42" fillId="23" borderId="0" xfId="33" applyFont="1" applyFill="1" applyProtection="1">
      <protection hidden="1"/>
    </xf>
    <xf numFmtId="164" fontId="42" fillId="23" borderId="0" xfId="32" applyFont="1" applyFill="1" applyBorder="1" applyProtection="1">
      <protection hidden="1"/>
    </xf>
    <xf numFmtId="164" fontId="42" fillId="23" borderId="0" xfId="33" applyNumberFormat="1" applyFont="1" applyFill="1" applyProtection="1">
      <protection hidden="1"/>
    </xf>
    <xf numFmtId="164" fontId="19" fillId="0" borderId="20" xfId="32" applyFont="1" applyBorder="1" applyAlignment="1" applyProtection="1">
      <alignment vertical="center" wrapText="1"/>
      <protection hidden="1"/>
    </xf>
    <xf numFmtId="164" fontId="19" fillId="0" borderId="21" xfId="32" applyFont="1" applyBorder="1" applyAlignment="1" applyProtection="1">
      <alignment vertical="center" wrapText="1"/>
      <protection hidden="1"/>
    </xf>
    <xf numFmtId="164" fontId="19" fillId="0" borderId="22" xfId="32" applyFont="1" applyBorder="1" applyAlignment="1" applyProtection="1">
      <alignment vertical="center" wrapText="1"/>
      <protection hidden="1"/>
    </xf>
    <xf numFmtId="164" fontId="19" fillId="0" borderId="10" xfId="32" applyFont="1" applyBorder="1" applyAlignment="1" applyProtection="1">
      <alignment vertical="center" wrapText="1"/>
      <protection hidden="1"/>
    </xf>
    <xf numFmtId="164" fontId="19" fillId="0" borderId="0" xfId="32" applyFont="1" applyBorder="1" applyAlignment="1" applyProtection="1">
      <alignment vertical="center" wrapText="1"/>
      <protection hidden="1"/>
    </xf>
    <xf numFmtId="164" fontId="19" fillId="0" borderId="12" xfId="32" applyFont="1" applyBorder="1" applyAlignment="1" applyProtection="1">
      <alignment vertical="center" wrapText="1"/>
      <protection hidden="1"/>
    </xf>
    <xf numFmtId="0" fontId="9" fillId="0" borderId="10" xfId="33" applyBorder="1"/>
    <xf numFmtId="0" fontId="9" fillId="0" borderId="12" xfId="33" applyBorder="1"/>
    <xf numFmtId="0" fontId="9" fillId="0" borderId="23" xfId="33" applyBorder="1"/>
    <xf numFmtId="0" fontId="9" fillId="0" borderId="24" xfId="33" applyBorder="1"/>
    <xf numFmtId="0" fontId="9" fillId="0" borderId="25" xfId="33" applyBorder="1"/>
    <xf numFmtId="164" fontId="9" fillId="0" borderId="26" xfId="32" applyFont="1" applyFill="1" applyBorder="1" applyProtection="1">
      <protection hidden="1"/>
    </xf>
    <xf numFmtId="10" fontId="9" fillId="0" borderId="27" xfId="36" applyNumberFormat="1" applyFont="1" applyFill="1" applyBorder="1" applyAlignment="1" applyProtection="1">
      <alignment horizontal="center"/>
      <protection hidden="1"/>
    </xf>
    <xf numFmtId="10" fontId="9" fillId="0" borderId="28" xfId="36" applyNumberFormat="1" applyFont="1" applyFill="1" applyBorder="1" applyAlignment="1" applyProtection="1">
      <alignment horizontal="center"/>
      <protection hidden="1"/>
    </xf>
    <xf numFmtId="10" fontId="9" fillId="0" borderId="26" xfId="36" applyNumberFormat="1" applyFont="1" applyFill="1" applyBorder="1" applyAlignment="1" applyProtection="1">
      <alignment horizontal="center"/>
      <protection hidden="1"/>
    </xf>
    <xf numFmtId="164" fontId="9" fillId="0" borderId="29" xfId="32" applyFont="1" applyFill="1" applyBorder="1" applyAlignment="1" applyProtection="1">
      <alignment horizontal="center"/>
      <protection hidden="1"/>
    </xf>
    <xf numFmtId="164" fontId="9" fillId="0" borderId="0" xfId="32" applyFont="1" applyFill="1" applyBorder="1" applyAlignment="1" applyProtection="1">
      <protection hidden="1"/>
    </xf>
    <xf numFmtId="164" fontId="9" fillId="0" borderId="30" xfId="32" applyFont="1" applyFill="1" applyBorder="1" applyProtection="1">
      <protection hidden="1"/>
    </xf>
    <xf numFmtId="10" fontId="9" fillId="0" borderId="31" xfId="36" applyNumberFormat="1" applyFont="1" applyFill="1" applyBorder="1" applyAlignment="1" applyProtection="1">
      <alignment horizontal="center"/>
      <protection hidden="1"/>
    </xf>
    <xf numFmtId="10" fontId="9" fillId="0" borderId="32" xfId="36" applyNumberFormat="1" applyFont="1" applyFill="1" applyBorder="1" applyAlignment="1" applyProtection="1">
      <alignment horizontal="center"/>
      <protection hidden="1"/>
    </xf>
    <xf numFmtId="164" fontId="9" fillId="0" borderId="12" xfId="32" applyFont="1" applyFill="1" applyBorder="1" applyProtection="1">
      <protection hidden="1"/>
    </xf>
    <xf numFmtId="164" fontId="9" fillId="0" borderId="10" xfId="32" applyFont="1" applyFill="1" applyBorder="1" applyAlignment="1" applyProtection="1">
      <protection hidden="1"/>
    </xf>
    <xf numFmtId="164" fontId="9" fillId="0" borderId="17" xfId="32" applyFont="1" applyFill="1" applyBorder="1" applyAlignment="1" applyProtection="1">
      <alignment horizontal="center"/>
      <protection hidden="1"/>
    </xf>
    <xf numFmtId="164" fontId="9" fillId="0" borderId="11" xfId="32" applyFont="1" applyFill="1" applyBorder="1" applyAlignment="1" applyProtection="1">
      <alignment horizontal="center"/>
      <protection hidden="1"/>
    </xf>
    <xf numFmtId="164" fontId="9" fillId="0" borderId="16" xfId="32" applyFont="1" applyFill="1" applyBorder="1" applyAlignment="1" applyProtection="1">
      <alignment horizontal="center"/>
      <protection hidden="1"/>
    </xf>
    <xf numFmtId="164" fontId="9" fillId="0" borderId="21" xfId="32" applyFont="1" applyFill="1" applyBorder="1" applyAlignment="1" applyProtection="1">
      <alignment horizontal="center"/>
      <protection hidden="1"/>
    </xf>
    <xf numFmtId="0" fontId="20" fillId="24" borderId="11" xfId="30" applyFont="1" applyFill="1" applyBorder="1" applyAlignment="1" applyProtection="1">
      <alignment horizontal="center" vertical="center" shrinkToFit="1"/>
      <protection hidden="1"/>
    </xf>
    <xf numFmtId="0" fontId="20" fillId="24" borderId="16" xfId="30" applyFont="1" applyFill="1" applyBorder="1" applyAlignment="1" applyProtection="1">
      <alignment horizontal="center" vertical="center" shrinkToFit="1"/>
      <protection hidden="1"/>
    </xf>
    <xf numFmtId="0" fontId="42" fillId="0" borderId="0" xfId="33" applyFont="1" applyProtection="1">
      <protection hidden="1"/>
    </xf>
    <xf numFmtId="0" fontId="42" fillId="0" borderId="10" xfId="33" applyFont="1" applyBorder="1" applyProtection="1">
      <protection hidden="1"/>
    </xf>
    <xf numFmtId="164" fontId="30" fillId="0" borderId="13" xfId="31" applyFont="1" applyFill="1" applyBorder="1" applyAlignment="1" applyProtection="1">
      <alignment vertical="center"/>
      <protection hidden="1"/>
    </xf>
    <xf numFmtId="164" fontId="30" fillId="0" borderId="30" xfId="31" applyFont="1" applyFill="1" applyBorder="1" applyAlignment="1" applyProtection="1">
      <alignment vertical="center"/>
      <protection hidden="1"/>
    </xf>
    <xf numFmtId="0" fontId="9" fillId="0" borderId="24" xfId="33" applyBorder="1" applyProtection="1">
      <protection hidden="1"/>
    </xf>
    <xf numFmtId="0" fontId="9" fillId="23" borderId="24" xfId="33" applyFill="1" applyBorder="1" applyProtection="1">
      <protection hidden="1"/>
    </xf>
    <xf numFmtId="0" fontId="9" fillId="25" borderId="0" xfId="0" applyFont="1" applyFill="1" applyAlignment="1" applyProtection="1">
      <alignment horizontal="left"/>
      <protection hidden="1"/>
    </xf>
    <xf numFmtId="0" fontId="9" fillId="25" borderId="0" xfId="0" applyFont="1" applyFill="1" applyProtection="1">
      <protection hidden="1"/>
    </xf>
    <xf numFmtId="0" fontId="9" fillId="25" borderId="12" xfId="0" applyFont="1" applyFill="1" applyBorder="1" applyProtection="1">
      <protection hidden="1"/>
    </xf>
    <xf numFmtId="0" fontId="9" fillId="25" borderId="24" xfId="0" applyFont="1" applyFill="1" applyBorder="1" applyProtection="1">
      <protection hidden="1"/>
    </xf>
    <xf numFmtId="0" fontId="9" fillId="25" borderId="25" xfId="0" applyFont="1" applyFill="1" applyBorder="1" applyProtection="1">
      <protection hidden="1"/>
    </xf>
    <xf numFmtId="0" fontId="9" fillId="25" borderId="21" xfId="0" applyFont="1" applyFill="1" applyBorder="1" applyProtection="1">
      <protection hidden="1"/>
    </xf>
    <xf numFmtId="0" fontId="9" fillId="25" borderId="22" xfId="0" applyFont="1" applyFill="1" applyBorder="1" applyProtection="1">
      <protection hidden="1"/>
    </xf>
    <xf numFmtId="0" fontId="20" fillId="26" borderId="33" xfId="30" applyFont="1" applyFill="1" applyBorder="1" applyAlignment="1" applyProtection="1">
      <alignment horizontal="center" vertical="center" shrinkToFit="1"/>
      <protection hidden="1"/>
    </xf>
    <xf numFmtId="0" fontId="20" fillId="27" borderId="20" xfId="0" applyFont="1" applyFill="1" applyBorder="1" applyAlignment="1" applyProtection="1">
      <alignment vertical="center" shrinkToFit="1"/>
      <protection hidden="1"/>
    </xf>
    <xf numFmtId="0" fontId="20" fillId="27" borderId="21" xfId="0" applyFont="1" applyFill="1" applyBorder="1" applyProtection="1">
      <protection hidden="1"/>
    </xf>
    <xf numFmtId="0" fontId="20" fillId="27" borderId="22" xfId="0" applyFont="1" applyFill="1" applyBorder="1" applyProtection="1">
      <protection hidden="1"/>
    </xf>
    <xf numFmtId="0" fontId="20" fillId="27" borderId="10" xfId="0" applyFont="1" applyFill="1" applyBorder="1" applyAlignment="1" applyProtection="1">
      <alignment horizontal="center" vertical="center" shrinkToFit="1"/>
      <protection hidden="1"/>
    </xf>
    <xf numFmtId="0" fontId="20" fillId="27" borderId="0" xfId="0" applyFont="1" applyFill="1" applyAlignment="1" applyProtection="1">
      <alignment horizontal="center" vertical="center" shrinkToFit="1"/>
      <protection hidden="1"/>
    </xf>
    <xf numFmtId="0" fontId="20" fillId="27" borderId="12" xfId="0" applyFont="1" applyFill="1" applyBorder="1" applyAlignment="1" applyProtection="1">
      <alignment horizontal="center" vertical="center" shrinkToFit="1"/>
      <protection hidden="1"/>
    </xf>
    <xf numFmtId="0" fontId="20" fillId="27" borderId="23" xfId="0" applyFont="1" applyFill="1" applyBorder="1" applyAlignment="1" applyProtection="1">
      <alignment horizontal="center" vertical="center" shrinkToFit="1"/>
      <protection hidden="1"/>
    </xf>
    <xf numFmtId="0" fontId="20" fillId="27" borderId="24" xfId="0" applyFont="1" applyFill="1" applyBorder="1" applyAlignment="1" applyProtection="1">
      <alignment horizontal="center" vertical="center" shrinkToFit="1"/>
      <protection hidden="1"/>
    </xf>
    <xf numFmtId="0" fontId="20" fillId="27" borderId="25" xfId="0" applyFont="1" applyFill="1" applyBorder="1" applyAlignment="1" applyProtection="1">
      <alignment horizontal="center" vertical="center" shrinkToFit="1"/>
      <protection hidden="1"/>
    </xf>
    <xf numFmtId="0" fontId="35" fillId="27" borderId="0" xfId="0" applyFont="1" applyFill="1" applyAlignment="1" applyProtection="1">
      <alignment horizontal="center" vertical="center"/>
      <protection hidden="1"/>
    </xf>
    <xf numFmtId="164" fontId="9" fillId="0" borderId="20" xfId="31" applyFont="1" applyFill="1" applyBorder="1" applyAlignment="1" applyProtection="1">
      <alignment horizontal="center" vertical="center"/>
      <protection locked="0"/>
    </xf>
    <xf numFmtId="164" fontId="9" fillId="0" borderId="22" xfId="31" applyFont="1" applyFill="1" applyBorder="1" applyAlignment="1" applyProtection="1">
      <alignment horizontal="center" vertical="center"/>
      <protection locked="0"/>
    </xf>
    <xf numFmtId="164" fontId="9" fillId="0" borderId="0" xfId="31" applyFont="1" applyFill="1" applyAlignment="1" applyProtection="1">
      <alignment vertical="center"/>
    </xf>
    <xf numFmtId="164" fontId="9" fillId="0" borderId="19" xfId="31" applyFont="1" applyFill="1" applyBorder="1" applyAlignment="1" applyProtection="1">
      <alignment horizontal="center" vertical="center"/>
      <protection locked="0"/>
    </xf>
    <xf numFmtId="164" fontId="9" fillId="0" borderId="18" xfId="31" applyFont="1" applyFill="1" applyBorder="1" applyAlignment="1" applyProtection="1">
      <alignment horizontal="center" vertical="center"/>
      <protection locked="0"/>
    </xf>
    <xf numFmtId="164" fontId="9" fillId="0" borderId="12" xfId="31" applyFont="1" applyFill="1" applyBorder="1" applyAlignment="1" applyProtection="1">
      <alignment horizontal="center" vertical="center"/>
      <protection locked="0"/>
    </xf>
    <xf numFmtId="164" fontId="9" fillId="0" borderId="19" xfId="31" applyFont="1" applyFill="1" applyBorder="1" applyAlignment="1" applyProtection="1">
      <alignment horizontal="center" vertical="center"/>
      <protection hidden="1"/>
    </xf>
    <xf numFmtId="164" fontId="19" fillId="0" borderId="0" xfId="31" applyFont="1" applyFill="1" applyAlignment="1" applyProtection="1">
      <alignment horizontal="center" vertical="center"/>
    </xf>
    <xf numFmtId="164" fontId="9" fillId="0" borderId="26" xfId="31" applyFont="1" applyFill="1" applyBorder="1" applyAlignment="1" applyProtection="1">
      <alignment vertical="center"/>
      <protection locked="0"/>
    </xf>
    <xf numFmtId="164" fontId="9" fillId="0" borderId="34" xfId="31" applyFont="1" applyFill="1" applyBorder="1" applyAlignment="1" applyProtection="1">
      <alignment vertical="center"/>
      <protection locked="0"/>
    </xf>
    <xf numFmtId="164" fontId="19" fillId="0" borderId="18" xfId="31" applyFont="1" applyFill="1" applyBorder="1" applyAlignment="1" applyProtection="1">
      <alignment vertical="center" wrapText="1"/>
    </xf>
    <xf numFmtId="164" fontId="9" fillId="0" borderId="35" xfId="31" applyFont="1" applyFill="1" applyBorder="1" applyAlignment="1" applyProtection="1">
      <alignment vertical="center"/>
      <protection locked="0"/>
    </xf>
    <xf numFmtId="164" fontId="9" fillId="0" borderId="36" xfId="31" applyFont="1" applyFill="1" applyBorder="1" applyAlignment="1" applyProtection="1">
      <alignment vertical="center"/>
      <protection hidden="1"/>
    </xf>
    <xf numFmtId="164" fontId="9" fillId="0" borderId="15" xfId="31" applyFont="1" applyFill="1" applyBorder="1" applyAlignment="1" applyProtection="1">
      <alignment horizontal="center" vertical="center"/>
      <protection hidden="1"/>
    </xf>
    <xf numFmtId="164" fontId="19" fillId="0" borderId="19" xfId="31" applyFont="1" applyFill="1" applyBorder="1" applyAlignment="1" applyProtection="1">
      <alignment vertical="center" wrapText="1"/>
    </xf>
    <xf numFmtId="164" fontId="9" fillId="0" borderId="36" xfId="31" applyFont="1" applyFill="1" applyBorder="1" applyAlignment="1" applyProtection="1">
      <alignment vertical="center"/>
      <protection locked="0"/>
    </xf>
    <xf numFmtId="164" fontId="9" fillId="0" borderId="37" xfId="31" applyFont="1" applyFill="1" applyBorder="1" applyAlignment="1" applyProtection="1">
      <alignment vertical="center"/>
      <protection locked="0"/>
    </xf>
    <xf numFmtId="164" fontId="9" fillId="0" borderId="38" xfId="31" applyFont="1" applyFill="1" applyBorder="1" applyAlignment="1" applyProtection="1">
      <alignment vertical="center"/>
      <protection locked="0"/>
    </xf>
    <xf numFmtId="164" fontId="9" fillId="0" borderId="27" xfId="31" applyFont="1" applyFill="1" applyBorder="1" applyAlignment="1" applyProtection="1">
      <alignment vertical="center"/>
      <protection locked="0"/>
    </xf>
    <xf numFmtId="164" fontId="9" fillId="0" borderId="39" xfId="31" applyFont="1" applyFill="1" applyBorder="1" applyAlignment="1" applyProtection="1">
      <alignment vertical="center"/>
      <protection locked="0"/>
    </xf>
    <xf numFmtId="164" fontId="9" fillId="0" borderId="40" xfId="31" applyFont="1" applyFill="1" applyBorder="1" applyAlignment="1" applyProtection="1">
      <alignment vertical="center"/>
      <protection locked="0"/>
    </xf>
    <xf numFmtId="164" fontId="9" fillId="0" borderId="39" xfId="31" applyFont="1" applyFill="1" applyBorder="1" applyAlignment="1" applyProtection="1">
      <alignment vertical="center"/>
      <protection hidden="1"/>
    </xf>
    <xf numFmtId="164" fontId="9" fillId="0" borderId="12" xfId="31" applyFont="1" applyFill="1" applyBorder="1" applyAlignment="1" applyProtection="1">
      <alignment horizontal="center" vertical="center"/>
      <protection hidden="1"/>
    </xf>
    <xf numFmtId="164" fontId="9" fillId="0" borderId="33" xfId="31" applyFont="1" applyFill="1" applyBorder="1" applyAlignment="1" applyProtection="1">
      <alignment vertical="center"/>
    </xf>
    <xf numFmtId="164" fontId="9" fillId="0" borderId="33" xfId="31" applyFont="1" applyFill="1" applyBorder="1" applyAlignment="1" applyProtection="1">
      <alignment vertical="center"/>
      <protection locked="0"/>
    </xf>
    <xf numFmtId="164" fontId="19" fillId="0" borderId="29" xfId="31" applyFont="1" applyFill="1" applyBorder="1" applyAlignment="1" applyProtection="1">
      <alignment vertical="center"/>
    </xf>
    <xf numFmtId="164" fontId="9" fillId="0" borderId="41" xfId="31" applyFont="1" applyFill="1" applyBorder="1" applyAlignment="1" applyProtection="1">
      <alignment vertical="center"/>
      <protection locked="0"/>
    </xf>
    <xf numFmtId="164" fontId="9" fillId="0" borderId="42" xfId="31" applyFont="1" applyFill="1" applyBorder="1" applyAlignment="1" applyProtection="1">
      <alignment vertical="center"/>
      <protection locked="0"/>
    </xf>
    <xf numFmtId="164" fontId="9" fillId="0" borderId="33" xfId="31" applyFont="1" applyFill="1" applyBorder="1" applyAlignment="1" applyProtection="1">
      <alignment vertical="center"/>
      <protection hidden="1"/>
    </xf>
    <xf numFmtId="164" fontId="9" fillId="0" borderId="16" xfId="31" applyFont="1" applyFill="1" applyBorder="1" applyAlignment="1" applyProtection="1">
      <alignment horizontal="center" vertical="center"/>
      <protection hidden="1"/>
    </xf>
    <xf numFmtId="164" fontId="19" fillId="0" borderId="19" xfId="31" applyFont="1" applyFill="1" applyBorder="1" applyAlignment="1" applyProtection="1">
      <alignment horizontal="center" vertical="center"/>
      <protection locked="0"/>
    </xf>
    <xf numFmtId="164" fontId="19" fillId="0" borderId="19" xfId="31" applyFont="1" applyFill="1" applyBorder="1" applyAlignment="1" applyProtection="1">
      <alignment horizontal="center" vertical="center"/>
      <protection hidden="1"/>
    </xf>
    <xf numFmtId="164" fontId="9" fillId="0" borderId="30" xfId="31" applyFont="1" applyFill="1" applyBorder="1" applyAlignment="1" applyProtection="1">
      <alignment horizontal="center" vertical="center"/>
      <protection hidden="1"/>
    </xf>
    <xf numFmtId="164" fontId="9" fillId="0" borderId="43" xfId="31" applyFont="1" applyFill="1" applyBorder="1" applyAlignment="1" applyProtection="1">
      <alignment vertical="center"/>
      <protection locked="0"/>
    </xf>
    <xf numFmtId="164" fontId="9" fillId="0" borderId="44" xfId="31" applyFont="1" applyFill="1" applyBorder="1" applyAlignment="1" applyProtection="1">
      <alignment vertical="center"/>
      <protection locked="0"/>
    </xf>
    <xf numFmtId="164" fontId="9" fillId="0" borderId="34" xfId="31" applyFont="1" applyFill="1" applyBorder="1" applyAlignment="1" applyProtection="1">
      <alignment horizontal="center" vertical="center"/>
      <protection locked="0"/>
    </xf>
    <xf numFmtId="164" fontId="9" fillId="0" borderId="35" xfId="31" applyFont="1" applyFill="1" applyBorder="1" applyAlignment="1" applyProtection="1">
      <alignment horizontal="center" vertical="center"/>
      <protection locked="0"/>
    </xf>
    <xf numFmtId="164" fontId="9" fillId="0" borderId="45" xfId="31" applyFont="1" applyFill="1" applyBorder="1" applyAlignment="1" applyProtection="1">
      <alignment vertical="center"/>
      <protection locked="0"/>
    </xf>
    <xf numFmtId="164" fontId="9" fillId="0" borderId="46" xfId="31" applyFont="1" applyFill="1" applyBorder="1" applyAlignment="1" applyProtection="1">
      <alignment vertical="center"/>
      <protection locked="0"/>
    </xf>
    <xf numFmtId="164" fontId="19" fillId="0" borderId="33" xfId="31" applyFont="1" applyFill="1" applyBorder="1" applyAlignment="1" applyProtection="1">
      <alignment vertical="center"/>
      <protection locked="0"/>
    </xf>
    <xf numFmtId="164" fontId="9" fillId="0" borderId="29" xfId="31" applyFont="1" applyFill="1" applyBorder="1" applyAlignment="1" applyProtection="1">
      <alignment horizontal="center" vertical="center"/>
      <protection locked="0"/>
    </xf>
    <xf numFmtId="164" fontId="9" fillId="0" borderId="41" xfId="31" applyFont="1" applyFill="1" applyBorder="1" applyAlignment="1" applyProtection="1">
      <alignment vertical="center"/>
      <protection hidden="1"/>
    </xf>
    <xf numFmtId="164" fontId="9" fillId="0" borderId="42" xfId="31" applyFont="1" applyFill="1" applyBorder="1" applyAlignment="1" applyProtection="1">
      <alignment vertical="center"/>
      <protection hidden="1"/>
    </xf>
    <xf numFmtId="164" fontId="19" fillId="0" borderId="29" xfId="31" applyFont="1" applyFill="1" applyBorder="1" applyAlignment="1" applyProtection="1">
      <alignment horizontal="center" vertical="center"/>
      <protection hidden="1"/>
    </xf>
    <xf numFmtId="164" fontId="19" fillId="0" borderId="10" xfId="31" applyFont="1" applyFill="1" applyBorder="1" applyAlignment="1" applyProtection="1">
      <alignment vertical="center"/>
      <protection locked="0"/>
    </xf>
    <xf numFmtId="164" fontId="19" fillId="0" borderId="0" xfId="31" applyFont="1" applyFill="1" applyBorder="1" applyAlignment="1" applyProtection="1">
      <alignment vertical="center"/>
    </xf>
    <xf numFmtId="10" fontId="22" fillId="0" borderId="0" xfId="35" applyNumberFormat="1" applyFont="1" applyFill="1" applyBorder="1" applyAlignment="1" applyProtection="1">
      <alignment horizontal="center" vertical="center"/>
      <protection hidden="1"/>
    </xf>
    <xf numFmtId="164" fontId="19" fillId="0" borderId="0" xfId="31" applyFont="1" applyFill="1" applyBorder="1" applyAlignment="1" applyProtection="1">
      <alignment horizontal="center" vertical="center"/>
      <protection locked="0"/>
    </xf>
    <xf numFmtId="164" fontId="19" fillId="0" borderId="0" xfId="31" applyFont="1" applyFill="1" applyBorder="1" applyAlignment="1" applyProtection="1">
      <alignment vertical="center"/>
      <protection hidden="1"/>
    </xf>
    <xf numFmtId="164" fontId="19" fillId="0" borderId="12" xfId="31" applyFont="1" applyFill="1" applyBorder="1" applyAlignment="1" applyProtection="1">
      <alignment vertical="center"/>
      <protection hidden="1"/>
    </xf>
    <xf numFmtId="164" fontId="9" fillId="0" borderId="18" xfId="31" applyFont="1" applyFill="1" applyBorder="1" applyAlignment="1" applyProtection="1">
      <alignment horizontal="center" vertical="center"/>
      <protection hidden="1"/>
    </xf>
    <xf numFmtId="164" fontId="9" fillId="0" borderId="47" xfId="31" applyFont="1" applyFill="1" applyBorder="1" applyAlignment="1" applyProtection="1">
      <alignment vertical="center"/>
      <protection locked="0"/>
    </xf>
    <xf numFmtId="164" fontId="9" fillId="0" borderId="48" xfId="31" applyFont="1" applyFill="1" applyBorder="1" applyAlignment="1" applyProtection="1">
      <alignment vertical="center"/>
      <protection locked="0"/>
    </xf>
    <xf numFmtId="164" fontId="9" fillId="0" borderId="49" xfId="31" applyFont="1" applyFill="1" applyBorder="1" applyAlignment="1" applyProtection="1">
      <alignment vertical="center"/>
      <protection locked="0"/>
    </xf>
    <xf numFmtId="164" fontId="9" fillId="0" borderId="10" xfId="31" applyFont="1" applyFill="1" applyBorder="1" applyAlignment="1" applyProtection="1">
      <alignment horizontal="center" vertical="center"/>
      <protection locked="0"/>
    </xf>
    <xf numFmtId="164" fontId="9" fillId="0" borderId="24" xfId="31" applyFont="1" applyFill="1" applyBorder="1" applyAlignment="1" applyProtection="1">
      <alignment horizontal="center" vertical="center"/>
      <protection locked="0"/>
    </xf>
    <xf numFmtId="164" fontId="9" fillId="0" borderId="24" xfId="31" applyFont="1" applyFill="1" applyBorder="1" applyAlignment="1" applyProtection="1">
      <alignment horizontal="center" vertical="center"/>
      <protection hidden="1"/>
    </xf>
    <xf numFmtId="164" fontId="9" fillId="0" borderId="29" xfId="31" applyFont="1" applyFill="1" applyBorder="1" applyAlignment="1" applyProtection="1">
      <alignment horizontal="center" vertical="center"/>
      <protection hidden="1"/>
    </xf>
    <xf numFmtId="164" fontId="9" fillId="0" borderId="50" xfId="31" applyFont="1" applyFill="1" applyBorder="1" applyAlignment="1" applyProtection="1">
      <alignment vertical="center"/>
      <protection locked="0"/>
    </xf>
    <xf numFmtId="164" fontId="19" fillId="0" borderId="0" xfId="31" applyFont="1" applyFill="1" applyBorder="1" applyAlignment="1" applyProtection="1">
      <alignment vertical="center"/>
      <protection locked="0"/>
    </xf>
    <xf numFmtId="164" fontId="19" fillId="0" borderId="12" xfId="31" applyFont="1" applyFill="1" applyBorder="1" applyAlignment="1" applyProtection="1">
      <alignment vertical="center"/>
      <protection locked="0"/>
    </xf>
    <xf numFmtId="164" fontId="9" fillId="0" borderId="26" xfId="31" applyFont="1" applyFill="1" applyBorder="1" applyAlignment="1" applyProtection="1">
      <alignment vertical="center"/>
    </xf>
    <xf numFmtId="164" fontId="9" fillId="0" borderId="34" xfId="31" applyFont="1" applyFill="1" applyBorder="1" applyAlignment="1" applyProtection="1">
      <alignment vertical="center"/>
    </xf>
    <xf numFmtId="164" fontId="9" fillId="0" borderId="19" xfId="31" applyFont="1" applyFill="1" applyBorder="1" applyAlignment="1" applyProtection="1">
      <alignment vertical="center"/>
    </xf>
    <xf numFmtId="164" fontId="9" fillId="0" borderId="35" xfId="31" applyFont="1" applyFill="1" applyBorder="1" applyAlignment="1" applyProtection="1">
      <alignment vertical="center"/>
    </xf>
    <xf numFmtId="164" fontId="9" fillId="0" borderId="51" xfId="31" applyFont="1" applyFill="1" applyBorder="1" applyAlignment="1" applyProtection="1">
      <alignment vertical="center"/>
      <protection locked="0"/>
    </xf>
    <xf numFmtId="164" fontId="9" fillId="0" borderId="23" xfId="31" applyFont="1" applyFill="1" applyBorder="1" applyAlignment="1" applyProtection="1">
      <alignment horizontal="center" vertical="center"/>
      <protection locked="0"/>
    </xf>
    <xf numFmtId="164" fontId="9" fillId="0" borderId="25" xfId="31" applyFont="1" applyFill="1" applyBorder="1" applyAlignment="1" applyProtection="1">
      <alignment horizontal="center" vertical="center"/>
      <protection locked="0"/>
    </xf>
    <xf numFmtId="164" fontId="9" fillId="0" borderId="21" xfId="31" applyFont="1" applyFill="1" applyBorder="1" applyAlignment="1" applyProtection="1">
      <alignment horizontal="center" vertical="center"/>
      <protection locked="0"/>
    </xf>
    <xf numFmtId="164" fontId="9" fillId="0" borderId="33" xfId="31" applyFont="1" applyFill="1" applyBorder="1" applyAlignment="1" applyProtection="1">
      <alignment horizontal="center" vertical="center"/>
    </xf>
    <xf numFmtId="164" fontId="9" fillId="0" borderId="20" xfId="31" applyFont="1" applyFill="1" applyBorder="1" applyAlignment="1" applyProtection="1">
      <alignment vertical="center"/>
    </xf>
    <xf numFmtId="0" fontId="0" fillId="0" borderId="21" xfId="0" applyBorder="1" applyProtection="1">
      <protection locked="0"/>
    </xf>
    <xf numFmtId="164" fontId="9" fillId="0" borderId="21" xfId="31" applyFont="1" applyFill="1" applyBorder="1" applyAlignment="1" applyProtection="1">
      <alignment vertical="center"/>
    </xf>
    <xf numFmtId="164" fontId="9" fillId="0" borderId="22" xfId="31" applyFont="1" applyFill="1" applyBorder="1" applyAlignment="1" applyProtection="1">
      <alignment vertical="center"/>
    </xf>
    <xf numFmtId="0" fontId="0" fillId="0" borderId="24" xfId="0" applyBorder="1" applyProtection="1">
      <protection locked="0"/>
    </xf>
    <xf numFmtId="0" fontId="0" fillId="0" borderId="11" xfId="0" applyBorder="1" applyProtection="1">
      <protection locked="0"/>
    </xf>
    <xf numFmtId="164" fontId="9" fillId="0" borderId="16" xfId="31" applyFont="1" applyFill="1" applyBorder="1" applyAlignment="1" applyProtection="1">
      <alignment horizontal="center" vertical="center"/>
    </xf>
    <xf numFmtId="164" fontId="9" fillId="0" borderId="10" xfId="31" applyFont="1" applyFill="1" applyBorder="1" applyAlignment="1" applyProtection="1">
      <alignment vertical="center"/>
    </xf>
    <xf numFmtId="164" fontId="9" fillId="0" borderId="12" xfId="31" applyFont="1" applyFill="1" applyBorder="1" applyAlignment="1" applyProtection="1">
      <alignment vertical="center"/>
    </xf>
    <xf numFmtId="164" fontId="9" fillId="0" borderId="23" xfId="31" applyFont="1" applyFill="1" applyBorder="1" applyAlignment="1" applyProtection="1">
      <alignment vertical="center"/>
    </xf>
    <xf numFmtId="164" fontId="9" fillId="0" borderId="24" xfId="31" applyFont="1" applyFill="1" applyBorder="1" applyAlignment="1" applyProtection="1">
      <alignment vertical="center"/>
    </xf>
    <xf numFmtId="164" fontId="9" fillId="0" borderId="25" xfId="31" applyFont="1" applyFill="1" applyBorder="1" applyAlignment="1" applyProtection="1">
      <alignment vertical="center"/>
    </xf>
    <xf numFmtId="164" fontId="27" fillId="0" borderId="17" xfId="31" applyFont="1" applyFill="1" applyBorder="1" applyAlignment="1" applyProtection="1">
      <alignment horizontal="center" vertical="center" wrapText="1"/>
    </xf>
    <xf numFmtId="164" fontId="30" fillId="0" borderId="13" xfId="31" applyFont="1" applyFill="1" applyBorder="1" applyAlignment="1" applyProtection="1">
      <alignment vertical="center"/>
      <protection locked="0"/>
    </xf>
    <xf numFmtId="164" fontId="30" fillId="0" borderId="30" xfId="31" applyFont="1" applyFill="1" applyBorder="1" applyAlignment="1" applyProtection="1">
      <alignment vertical="center"/>
      <protection locked="0"/>
    </xf>
    <xf numFmtId="164" fontId="30" fillId="0" borderId="43" xfId="31" applyFont="1" applyFill="1" applyBorder="1" applyAlignment="1" applyProtection="1">
      <alignment horizontal="center" vertical="center"/>
    </xf>
    <xf numFmtId="164" fontId="30" fillId="0" borderId="26" xfId="31" applyFont="1" applyFill="1" applyBorder="1" applyAlignment="1" applyProtection="1">
      <alignment horizontal="center" vertical="center"/>
    </xf>
    <xf numFmtId="164" fontId="31" fillId="0" borderId="52" xfId="31" applyFont="1" applyFill="1" applyBorder="1" applyAlignment="1" applyProtection="1">
      <alignment vertical="center"/>
      <protection locked="0"/>
    </xf>
    <xf numFmtId="164" fontId="31" fillId="0" borderId="26" xfId="31" applyFont="1" applyFill="1" applyBorder="1" applyAlignment="1" applyProtection="1">
      <alignment vertical="center"/>
      <protection locked="0"/>
    </xf>
    <xf numFmtId="164" fontId="30" fillId="0" borderId="53" xfId="31" applyFont="1" applyFill="1" applyBorder="1" applyAlignment="1" applyProtection="1">
      <alignment vertical="center"/>
      <protection hidden="1"/>
    </xf>
    <xf numFmtId="164" fontId="30" fillId="0" borderId="48" xfId="31" applyFont="1" applyFill="1" applyBorder="1" applyAlignment="1" applyProtection="1">
      <alignment vertical="center"/>
      <protection hidden="1"/>
    </xf>
    <xf numFmtId="164" fontId="30" fillId="0" borderId="48" xfId="31" applyFont="1" applyFill="1" applyBorder="1" applyAlignment="1" applyProtection="1">
      <alignment horizontal="center" vertical="center"/>
    </xf>
    <xf numFmtId="164" fontId="9" fillId="0" borderId="52" xfId="31" applyFont="1" applyFill="1" applyBorder="1" applyAlignment="1" applyProtection="1">
      <alignment vertical="center"/>
      <protection locked="0"/>
    </xf>
    <xf numFmtId="164" fontId="9" fillId="0" borderId="54" xfId="31" applyFont="1" applyFill="1" applyBorder="1" applyAlignment="1" applyProtection="1">
      <alignment vertical="center"/>
      <protection locked="0"/>
    </xf>
    <xf numFmtId="164" fontId="9" fillId="0" borderId="55" xfId="31" applyFont="1" applyFill="1" applyBorder="1" applyAlignment="1" applyProtection="1">
      <alignment vertical="center"/>
      <protection locked="0"/>
    </xf>
    <xf numFmtId="164" fontId="9" fillId="0" borderId="28" xfId="31" applyFont="1" applyFill="1" applyBorder="1" applyAlignment="1" applyProtection="1">
      <alignment vertical="center"/>
      <protection locked="0"/>
    </xf>
    <xf numFmtId="164" fontId="9" fillId="0" borderId="56" xfId="31" applyFont="1" applyFill="1" applyBorder="1" applyAlignment="1" applyProtection="1">
      <alignment vertical="center"/>
      <protection locked="0"/>
    </xf>
    <xf numFmtId="164" fontId="19" fillId="25" borderId="43" xfId="31" applyFont="1" applyFill="1" applyBorder="1" applyAlignment="1" applyProtection="1">
      <alignment horizontal="center" vertical="center"/>
    </xf>
    <xf numFmtId="49" fontId="19" fillId="25" borderId="44" xfId="31" applyNumberFormat="1" applyFont="1" applyFill="1" applyBorder="1" applyAlignment="1" applyProtection="1">
      <alignment horizontal="center" vertical="center" wrapText="1"/>
    </xf>
    <xf numFmtId="164" fontId="19" fillId="25" borderId="33" xfId="31" applyFont="1" applyFill="1" applyBorder="1" applyAlignment="1" applyProtection="1">
      <alignment horizontal="center" vertical="center" wrapText="1"/>
    </xf>
    <xf numFmtId="0" fontId="19" fillId="25" borderId="44" xfId="31" applyNumberFormat="1" applyFont="1" applyFill="1" applyBorder="1" applyAlignment="1" applyProtection="1">
      <alignment horizontal="center" vertical="center" wrapText="1"/>
      <protection hidden="1"/>
    </xf>
    <xf numFmtId="49" fontId="19" fillId="25" borderId="44" xfId="31" applyNumberFormat="1" applyFont="1" applyFill="1" applyBorder="1" applyAlignment="1" applyProtection="1">
      <alignment horizontal="center" vertical="center" wrapText="1"/>
      <protection hidden="1"/>
    </xf>
    <xf numFmtId="49" fontId="19" fillId="25" borderId="15" xfId="31" applyNumberFormat="1" applyFont="1" applyFill="1" applyBorder="1" applyAlignment="1" applyProtection="1">
      <alignment horizontal="center" vertical="center" wrapText="1"/>
      <protection hidden="1"/>
    </xf>
    <xf numFmtId="164" fontId="19" fillId="25" borderId="33" xfId="31" applyFont="1" applyFill="1" applyBorder="1" applyAlignment="1" applyProtection="1">
      <alignment vertical="center"/>
      <protection hidden="1"/>
    </xf>
    <xf numFmtId="164" fontId="9" fillId="25" borderId="33" xfId="31" applyFont="1" applyFill="1" applyBorder="1" applyAlignment="1" applyProtection="1">
      <alignment vertical="center"/>
      <protection hidden="1"/>
    </xf>
    <xf numFmtId="164" fontId="9" fillId="25" borderId="18" xfId="31" applyFont="1" applyFill="1" applyBorder="1" applyAlignment="1" applyProtection="1">
      <alignment vertical="center"/>
      <protection hidden="1"/>
    </xf>
    <xf numFmtId="165" fontId="9" fillId="25" borderId="31" xfId="31" applyNumberFormat="1" applyFont="1" applyFill="1" applyBorder="1" applyAlignment="1" applyProtection="1">
      <alignment vertical="center"/>
      <protection hidden="1"/>
    </xf>
    <xf numFmtId="164" fontId="19" fillId="25" borderId="18" xfId="31" applyFont="1" applyFill="1" applyBorder="1" applyAlignment="1" applyProtection="1">
      <alignment vertical="center"/>
    </xf>
    <xf numFmtId="164" fontId="37" fillId="25" borderId="33" xfId="31" applyFont="1" applyFill="1" applyBorder="1" applyAlignment="1" applyProtection="1">
      <alignment vertical="center"/>
    </xf>
    <xf numFmtId="164" fontId="19" fillId="25" borderId="33" xfId="31" applyFont="1" applyFill="1" applyBorder="1" applyAlignment="1" applyProtection="1">
      <alignment horizontal="center" vertical="center"/>
    </xf>
    <xf numFmtId="164" fontId="19" fillId="25" borderId="33" xfId="31" applyFont="1" applyFill="1" applyBorder="1" applyAlignment="1" applyProtection="1">
      <alignment horizontal="center" vertical="center"/>
      <protection hidden="1"/>
    </xf>
    <xf numFmtId="164" fontId="9" fillId="25" borderId="42" xfId="31" applyFont="1" applyFill="1" applyBorder="1" applyAlignment="1" applyProtection="1">
      <alignment vertical="center"/>
      <protection hidden="1"/>
    </xf>
    <xf numFmtId="164" fontId="9" fillId="25" borderId="41" xfId="31" applyFont="1" applyFill="1" applyBorder="1" applyAlignment="1" applyProtection="1">
      <alignment vertical="center"/>
      <protection hidden="1"/>
    </xf>
    <xf numFmtId="10" fontId="36" fillId="25" borderId="33" xfId="35" applyNumberFormat="1" applyFont="1" applyFill="1" applyBorder="1" applyAlignment="1" applyProtection="1">
      <alignment horizontal="center" vertical="center"/>
      <protection hidden="1"/>
    </xf>
    <xf numFmtId="164" fontId="9" fillId="25" borderId="41" xfId="31" applyFont="1" applyFill="1" applyBorder="1" applyAlignment="1" applyProtection="1">
      <alignment vertical="center"/>
    </xf>
    <xf numFmtId="164" fontId="19" fillId="25" borderId="33" xfId="31" applyFont="1" applyFill="1" applyBorder="1" applyAlignment="1" applyProtection="1">
      <alignment vertical="center"/>
      <protection locked="0"/>
    </xf>
    <xf numFmtId="10" fontId="19" fillId="25" borderId="33" xfId="35" applyNumberFormat="1" applyFont="1" applyFill="1" applyBorder="1" applyAlignment="1" applyProtection="1">
      <alignment horizontal="center" vertical="center" wrapText="1"/>
    </xf>
    <xf numFmtId="164" fontId="9" fillId="25" borderId="33" xfId="31" applyFont="1" applyFill="1" applyBorder="1" applyAlignment="1" applyProtection="1">
      <alignment vertical="center"/>
    </xf>
    <xf numFmtId="164" fontId="19" fillId="25" borderId="17" xfId="31" applyFont="1" applyFill="1" applyBorder="1" applyAlignment="1" applyProtection="1">
      <alignment horizontal="center" vertical="center"/>
    </xf>
    <xf numFmtId="164" fontId="19" fillId="25" borderId="29" xfId="31" applyFont="1" applyFill="1" applyBorder="1" applyAlignment="1" applyProtection="1">
      <alignment vertical="center"/>
      <protection locked="0"/>
    </xf>
    <xf numFmtId="164" fontId="9" fillId="25" borderId="57" xfId="31" applyFont="1" applyFill="1" applyBorder="1" applyAlignment="1" applyProtection="1">
      <alignment vertical="center"/>
    </xf>
    <xf numFmtId="164" fontId="9" fillId="25" borderId="58" xfId="31" applyFont="1" applyFill="1" applyBorder="1" applyAlignment="1" applyProtection="1">
      <alignment vertical="center"/>
    </xf>
    <xf numFmtId="164" fontId="9" fillId="25" borderId="16" xfId="31" applyFont="1" applyFill="1" applyBorder="1" applyAlignment="1" applyProtection="1">
      <alignment vertical="center"/>
      <protection hidden="1"/>
    </xf>
    <xf numFmtId="164" fontId="9" fillId="25" borderId="29" xfId="31" applyFont="1" applyFill="1" applyBorder="1" applyAlignment="1" applyProtection="1">
      <alignment vertical="center"/>
    </xf>
    <xf numFmtId="164" fontId="9" fillId="25" borderId="42" xfId="31" applyFont="1" applyFill="1" applyBorder="1" applyAlignment="1" applyProtection="1">
      <alignment vertical="center"/>
    </xf>
    <xf numFmtId="164" fontId="9" fillId="25" borderId="59" xfId="31" applyFont="1" applyFill="1" applyBorder="1" applyAlignment="1" applyProtection="1">
      <alignment vertical="center"/>
      <protection hidden="1"/>
    </xf>
    <xf numFmtId="164" fontId="9" fillId="25" borderId="30" xfId="31" applyFont="1" applyFill="1" applyBorder="1" applyAlignment="1" applyProtection="1">
      <alignment vertical="center"/>
      <protection hidden="1"/>
    </xf>
    <xf numFmtId="164" fontId="9" fillId="25" borderId="60" xfId="31" applyFont="1" applyFill="1" applyBorder="1" applyAlignment="1" applyProtection="1">
      <alignment vertical="center"/>
      <protection hidden="1"/>
    </xf>
    <xf numFmtId="164" fontId="19" fillId="25" borderId="30" xfId="31" applyFont="1" applyFill="1" applyBorder="1" applyAlignment="1" applyProtection="1">
      <alignment vertical="center"/>
    </xf>
    <xf numFmtId="164" fontId="19" fillId="27" borderId="48" xfId="31" applyFont="1" applyFill="1" applyBorder="1" applyAlignment="1" applyProtection="1">
      <alignment vertical="center"/>
    </xf>
    <xf numFmtId="164" fontId="9" fillId="27" borderId="61" xfId="31" applyFont="1" applyFill="1" applyBorder="1" applyAlignment="1" applyProtection="1">
      <alignment vertical="center"/>
      <protection hidden="1"/>
    </xf>
    <xf numFmtId="164" fontId="9" fillId="27" borderId="48" xfId="31" applyFont="1" applyFill="1" applyBorder="1" applyAlignment="1" applyProtection="1">
      <alignment vertical="center"/>
      <protection hidden="1"/>
    </xf>
    <xf numFmtId="164" fontId="9" fillId="27" borderId="62" xfId="31" applyFont="1" applyFill="1" applyBorder="1" applyAlignment="1" applyProtection="1">
      <alignment vertical="center"/>
      <protection hidden="1"/>
    </xf>
    <xf numFmtId="164" fontId="9" fillId="27" borderId="63" xfId="31" applyFont="1" applyFill="1" applyBorder="1" applyAlignment="1" applyProtection="1">
      <alignment vertical="center"/>
      <protection hidden="1"/>
    </xf>
    <xf numFmtId="0" fontId="9" fillId="0" borderId="21" xfId="0" applyFont="1" applyBorder="1" applyProtection="1">
      <protection locked="0"/>
    </xf>
    <xf numFmtId="164" fontId="32" fillId="27" borderId="33" xfId="31" applyFont="1" applyFill="1" applyBorder="1" applyAlignment="1" applyProtection="1">
      <alignment horizontal="center" vertical="center"/>
    </xf>
    <xf numFmtId="164" fontId="19" fillId="25" borderId="10" xfId="31" applyFont="1" applyFill="1" applyBorder="1" applyAlignment="1" applyProtection="1">
      <alignment vertical="center"/>
      <protection locked="0"/>
    </xf>
    <xf numFmtId="164" fontId="30" fillId="0" borderId="52" xfId="31" applyFont="1" applyFill="1" applyBorder="1" applyAlignment="1" applyProtection="1">
      <alignment vertical="center"/>
      <protection locked="0"/>
    </xf>
    <xf numFmtId="164" fontId="30" fillId="0" borderId="26" xfId="31" applyFont="1" applyFill="1" applyBorder="1" applyAlignment="1" applyProtection="1">
      <alignment vertical="center"/>
      <protection locked="0"/>
    </xf>
    <xf numFmtId="164" fontId="9" fillId="0" borderId="34" xfId="31" applyFont="1" applyFill="1" applyBorder="1" applyAlignment="1" applyProtection="1">
      <alignment vertical="center"/>
      <protection hidden="1"/>
    </xf>
    <xf numFmtId="164" fontId="9" fillId="0" borderId="27" xfId="31" applyFont="1" applyFill="1" applyBorder="1" applyAlignment="1" applyProtection="1">
      <alignment vertical="center"/>
      <protection hidden="1"/>
    </xf>
    <xf numFmtId="164" fontId="9" fillId="0" borderId="17" xfId="31" applyFont="1" applyFill="1" applyBorder="1" applyAlignment="1" applyProtection="1">
      <alignment horizontal="center" vertical="center"/>
      <protection locked="0"/>
    </xf>
    <xf numFmtId="164" fontId="9" fillId="0" borderId="16" xfId="31" applyFont="1" applyFill="1" applyBorder="1" applyAlignment="1" applyProtection="1">
      <alignment horizontal="center" vertical="center"/>
      <protection locked="0"/>
    </xf>
    <xf numFmtId="164" fontId="19" fillId="25" borderId="33" xfId="31" applyFont="1" applyFill="1" applyBorder="1" applyAlignment="1" applyProtection="1">
      <alignment vertical="center"/>
    </xf>
    <xf numFmtId="164" fontId="19" fillId="25" borderId="29" xfId="31" applyFont="1" applyFill="1" applyBorder="1" applyAlignment="1" applyProtection="1">
      <alignment vertical="center"/>
    </xf>
    <xf numFmtId="164" fontId="9" fillId="0" borderId="0" xfId="32" applyFont="1" applyFill="1" applyProtection="1">
      <protection hidden="1"/>
    </xf>
    <xf numFmtId="164" fontId="19" fillId="0" borderId="0" xfId="32" applyFont="1" applyFill="1" applyAlignment="1" applyProtection="1">
      <alignment horizontal="center" vertical="center"/>
      <protection hidden="1"/>
    </xf>
    <xf numFmtId="164" fontId="9" fillId="0" borderId="48" xfId="32" applyFont="1" applyFill="1" applyBorder="1" applyProtection="1">
      <protection hidden="1"/>
    </xf>
    <xf numFmtId="164" fontId="9" fillId="0" borderId="64" xfId="32" applyFont="1" applyFill="1" applyBorder="1" applyProtection="1">
      <protection hidden="1"/>
    </xf>
    <xf numFmtId="164" fontId="9" fillId="0" borderId="61" xfId="32" applyFont="1" applyFill="1" applyBorder="1" applyProtection="1">
      <protection hidden="1"/>
    </xf>
    <xf numFmtId="164" fontId="9" fillId="0" borderId="49" xfId="32" applyFont="1" applyFill="1" applyBorder="1" applyProtection="1">
      <protection hidden="1"/>
    </xf>
    <xf numFmtId="164" fontId="9" fillId="0" borderId="62" xfId="32" applyFont="1" applyFill="1" applyBorder="1" applyProtection="1">
      <protection hidden="1"/>
    </xf>
    <xf numFmtId="164" fontId="19" fillId="0" borderId="33" xfId="32" applyFont="1" applyFill="1" applyBorder="1" applyAlignment="1" applyProtection="1">
      <alignment horizontal="center"/>
      <protection hidden="1"/>
    </xf>
    <xf numFmtId="164" fontId="19" fillId="0" borderId="17" xfId="32" applyFont="1" applyFill="1" applyBorder="1" applyAlignment="1" applyProtection="1">
      <alignment horizontal="center"/>
      <protection hidden="1"/>
    </xf>
    <xf numFmtId="164" fontId="9" fillId="0" borderId="10" xfId="32" applyFont="1" applyFill="1" applyBorder="1" applyProtection="1">
      <protection hidden="1"/>
    </xf>
    <xf numFmtId="164" fontId="9" fillId="0" borderId="19" xfId="32" applyFont="1" applyFill="1" applyBorder="1" applyProtection="1">
      <protection hidden="1"/>
    </xf>
    <xf numFmtId="164" fontId="9" fillId="0" borderId="50" xfId="32" applyFont="1" applyFill="1" applyBorder="1" applyProtection="1">
      <protection hidden="1"/>
    </xf>
    <xf numFmtId="164" fontId="9" fillId="0" borderId="56" xfId="32" applyFont="1" applyFill="1" applyBorder="1" applyProtection="1">
      <protection hidden="1"/>
    </xf>
    <xf numFmtId="164" fontId="9" fillId="0" borderId="26" xfId="32" applyFont="1" applyFill="1" applyBorder="1" applyAlignment="1" applyProtection="1">
      <alignment horizontal="center"/>
      <protection hidden="1"/>
    </xf>
    <xf numFmtId="164" fontId="9" fillId="0" borderId="45" xfId="32" applyFont="1" applyFill="1" applyBorder="1" applyAlignment="1" applyProtection="1">
      <alignment horizontal="center"/>
      <protection hidden="1"/>
    </xf>
    <xf numFmtId="164" fontId="9" fillId="0" borderId="33" xfId="32" applyFont="1" applyFill="1" applyBorder="1" applyAlignment="1" applyProtection="1">
      <alignment horizontal="center"/>
      <protection hidden="1"/>
    </xf>
    <xf numFmtId="10" fontId="39" fillId="0" borderId="18" xfId="32" applyNumberFormat="1" applyFont="1" applyFill="1" applyBorder="1" applyAlignment="1" applyProtection="1">
      <alignment horizontal="center"/>
      <protection hidden="1"/>
    </xf>
    <xf numFmtId="164" fontId="9" fillId="0" borderId="26" xfId="32" applyFont="1" applyFill="1" applyBorder="1" applyAlignment="1" applyProtection="1">
      <protection hidden="1"/>
    </xf>
    <xf numFmtId="164" fontId="9" fillId="0" borderId="34" xfId="32" applyFont="1" applyFill="1" applyBorder="1" applyAlignment="1" applyProtection="1">
      <alignment horizontal="center"/>
      <protection hidden="1"/>
    </xf>
    <xf numFmtId="164" fontId="9" fillId="0" borderId="38" xfId="32" applyFont="1" applyFill="1" applyBorder="1" applyAlignment="1" applyProtection="1">
      <protection hidden="1"/>
    </xf>
    <xf numFmtId="164" fontId="9" fillId="0" borderId="27" xfId="32" applyFont="1" applyFill="1" applyBorder="1" applyAlignment="1" applyProtection="1">
      <alignment horizontal="center"/>
      <protection hidden="1"/>
    </xf>
    <xf numFmtId="164" fontId="9" fillId="0" borderId="29" xfId="32" applyFont="1" applyFill="1" applyBorder="1" applyAlignment="1" applyProtection="1">
      <protection hidden="1"/>
    </xf>
    <xf numFmtId="164" fontId="9" fillId="0" borderId="24" xfId="32" applyFont="1" applyFill="1" applyBorder="1" applyAlignment="1" applyProtection="1">
      <protection hidden="1"/>
    </xf>
    <xf numFmtId="164" fontId="9" fillId="0" borderId="25" xfId="32" applyFont="1" applyFill="1" applyBorder="1" applyAlignment="1" applyProtection="1">
      <protection hidden="1"/>
    </xf>
    <xf numFmtId="164" fontId="9" fillId="0" borderId="23" xfId="32" applyFont="1" applyFill="1" applyBorder="1" applyAlignment="1" applyProtection="1">
      <protection hidden="1"/>
    </xf>
    <xf numFmtId="164" fontId="9" fillId="0" borderId="25" xfId="32" applyFont="1" applyFill="1" applyBorder="1" applyProtection="1">
      <protection hidden="1"/>
    </xf>
    <xf numFmtId="164" fontId="9" fillId="27" borderId="18" xfId="32" applyFont="1" applyFill="1" applyBorder="1" applyAlignment="1" applyProtection="1">
      <alignment horizontal="center"/>
      <protection hidden="1"/>
    </xf>
    <xf numFmtId="164" fontId="9" fillId="27" borderId="19" xfId="32" applyFont="1" applyFill="1" applyBorder="1" applyAlignment="1" applyProtection="1">
      <alignment horizontal="center"/>
      <protection hidden="1"/>
    </xf>
    <xf numFmtId="164" fontId="19" fillId="25" borderId="43" xfId="32" applyFont="1" applyFill="1" applyBorder="1" applyAlignment="1" applyProtection="1">
      <alignment horizontal="center" vertical="center"/>
      <protection hidden="1"/>
    </xf>
    <xf numFmtId="164" fontId="19" fillId="25" borderId="44" xfId="32" applyFont="1" applyFill="1" applyBorder="1" applyAlignment="1" applyProtection="1">
      <alignment horizontal="center" vertical="center" wrapText="1"/>
      <protection hidden="1"/>
    </xf>
    <xf numFmtId="164" fontId="19" fillId="25" borderId="43" xfId="32" applyFont="1" applyFill="1" applyBorder="1" applyAlignment="1" applyProtection="1">
      <alignment horizontal="center" vertical="center" wrapText="1"/>
      <protection hidden="1"/>
    </xf>
    <xf numFmtId="164" fontId="9" fillId="25" borderId="19" xfId="32" applyFont="1" applyFill="1" applyBorder="1" applyAlignment="1" applyProtection="1">
      <alignment horizontal="center"/>
      <protection hidden="1"/>
    </xf>
    <xf numFmtId="164" fontId="19" fillId="25" borderId="33" xfId="32" applyFont="1" applyFill="1" applyBorder="1" applyProtection="1">
      <protection hidden="1"/>
    </xf>
    <xf numFmtId="164" fontId="9" fillId="25" borderId="57" xfId="32" applyFont="1" applyFill="1" applyBorder="1" applyProtection="1">
      <protection hidden="1"/>
    </xf>
    <xf numFmtId="164" fontId="9" fillId="25" borderId="42" xfId="32" applyFont="1" applyFill="1" applyBorder="1" applyProtection="1">
      <protection hidden="1"/>
    </xf>
    <xf numFmtId="164" fontId="19" fillId="25" borderId="30" xfId="32" applyFont="1" applyFill="1" applyBorder="1" applyProtection="1">
      <protection hidden="1"/>
    </xf>
    <xf numFmtId="164" fontId="9" fillId="25" borderId="60" xfId="32" applyFont="1" applyFill="1" applyBorder="1" applyProtection="1">
      <protection hidden="1"/>
    </xf>
    <xf numFmtId="164" fontId="9" fillId="25" borderId="30" xfId="32" applyFont="1" applyFill="1" applyBorder="1" applyProtection="1">
      <protection hidden="1"/>
    </xf>
    <xf numFmtId="164" fontId="9" fillId="25" borderId="65" xfId="32" applyFont="1" applyFill="1" applyBorder="1" applyProtection="1">
      <protection hidden="1"/>
    </xf>
    <xf numFmtId="164" fontId="19" fillId="25" borderId="18" xfId="32" applyFont="1" applyFill="1" applyBorder="1" applyProtection="1">
      <protection hidden="1"/>
    </xf>
    <xf numFmtId="164" fontId="9" fillId="25" borderId="31" xfId="32" applyFont="1" applyFill="1" applyBorder="1" applyProtection="1">
      <protection hidden="1"/>
    </xf>
    <xf numFmtId="164" fontId="9" fillId="25" borderId="18" xfId="32" applyFont="1" applyFill="1" applyBorder="1" applyProtection="1">
      <protection hidden="1"/>
    </xf>
    <xf numFmtId="164" fontId="9" fillId="25" borderId="32" xfId="32" applyFont="1" applyFill="1" applyBorder="1" applyProtection="1">
      <protection hidden="1"/>
    </xf>
    <xf numFmtId="164" fontId="19" fillId="27" borderId="30" xfId="32" applyFont="1" applyFill="1" applyBorder="1" applyProtection="1">
      <protection hidden="1"/>
    </xf>
    <xf numFmtId="164" fontId="9" fillId="27" borderId="60" xfId="32" applyFont="1" applyFill="1" applyBorder="1" applyProtection="1">
      <protection hidden="1"/>
    </xf>
    <xf numFmtId="164" fontId="9" fillId="27" borderId="65" xfId="32" applyFont="1" applyFill="1" applyBorder="1" applyProtection="1">
      <protection hidden="1"/>
    </xf>
    <xf numFmtId="164" fontId="9" fillId="27" borderId="26" xfId="32" applyFont="1" applyFill="1" applyBorder="1" applyProtection="1">
      <protection hidden="1"/>
    </xf>
    <xf numFmtId="164" fontId="9" fillId="27" borderId="34" xfId="32" applyFont="1" applyFill="1" applyBorder="1" applyProtection="1">
      <protection hidden="1"/>
    </xf>
    <xf numFmtId="164" fontId="9" fillId="27" borderId="46" xfId="32" applyFont="1" applyFill="1" applyBorder="1" applyProtection="1">
      <protection hidden="1"/>
    </xf>
    <xf numFmtId="164" fontId="19" fillId="27" borderId="48" xfId="32" applyFont="1" applyFill="1" applyBorder="1" applyProtection="1">
      <protection hidden="1"/>
    </xf>
    <xf numFmtId="164" fontId="9" fillId="27" borderId="48" xfId="32" applyFont="1" applyFill="1" applyBorder="1" applyProtection="1">
      <protection hidden="1"/>
    </xf>
    <xf numFmtId="164" fontId="9" fillId="27" borderId="29" xfId="32" applyFont="1" applyFill="1" applyBorder="1" applyAlignment="1" applyProtection="1">
      <alignment horizontal="center"/>
      <protection hidden="1"/>
    </xf>
    <xf numFmtId="164" fontId="19" fillId="27" borderId="30" xfId="32" applyFont="1" applyFill="1" applyBorder="1" applyAlignment="1" applyProtection="1">
      <alignment horizontal="center"/>
      <protection hidden="1"/>
    </xf>
    <xf numFmtId="164" fontId="19" fillId="27" borderId="66" xfId="32" applyFont="1" applyFill="1" applyBorder="1" applyAlignment="1" applyProtection="1">
      <alignment horizontal="center"/>
      <protection hidden="1"/>
    </xf>
    <xf numFmtId="164" fontId="9" fillId="27" borderId="48" xfId="32" applyFont="1" applyFill="1" applyBorder="1" applyAlignment="1" applyProtection="1">
      <alignment horizontal="center"/>
      <protection hidden="1"/>
    </xf>
    <xf numFmtId="164" fontId="9" fillId="27" borderId="61" xfId="32" applyFont="1" applyFill="1" applyBorder="1" applyAlignment="1" applyProtection="1">
      <alignment horizontal="center"/>
      <protection hidden="1"/>
    </xf>
    <xf numFmtId="164" fontId="9" fillId="27" borderId="33" xfId="32" applyFont="1" applyFill="1" applyBorder="1" applyAlignment="1" applyProtection="1">
      <alignment horizontal="center"/>
      <protection hidden="1"/>
    </xf>
    <xf numFmtId="10" fontId="9" fillId="27" borderId="33" xfId="32" applyNumberFormat="1" applyFont="1" applyFill="1" applyBorder="1" applyAlignment="1" applyProtection="1">
      <alignment horizontal="center"/>
      <protection hidden="1"/>
    </xf>
    <xf numFmtId="10" fontId="9" fillId="27" borderId="33" xfId="36" applyNumberFormat="1" applyFont="1" applyFill="1" applyBorder="1" applyAlignment="1" applyProtection="1">
      <alignment horizontal="center"/>
      <protection hidden="1"/>
    </xf>
    <xf numFmtId="10" fontId="9" fillId="0" borderId="33" xfId="36" applyNumberFormat="1" applyFont="1" applyFill="1" applyBorder="1" applyAlignment="1" applyProtection="1">
      <alignment horizontal="center"/>
      <protection hidden="1"/>
    </xf>
    <xf numFmtId="10" fontId="19" fillId="27" borderId="33" xfId="32" applyNumberFormat="1" applyFont="1" applyFill="1" applyBorder="1" applyAlignment="1" applyProtection="1">
      <alignment horizontal="center"/>
      <protection hidden="1"/>
    </xf>
    <xf numFmtId="10" fontId="19" fillId="27" borderId="41" xfId="36" applyNumberFormat="1" applyFont="1" applyFill="1" applyBorder="1" applyAlignment="1" applyProtection="1">
      <alignment horizontal="center"/>
      <protection hidden="1"/>
    </xf>
    <xf numFmtId="10" fontId="39" fillId="27" borderId="19" xfId="32" applyNumberFormat="1" applyFont="1" applyFill="1" applyBorder="1" applyAlignment="1" applyProtection="1">
      <alignment horizontal="center"/>
      <protection hidden="1"/>
    </xf>
    <xf numFmtId="10" fontId="19" fillId="27" borderId="33" xfId="36" applyNumberFormat="1" applyFont="1" applyFill="1" applyBorder="1" applyAlignment="1" applyProtection="1">
      <alignment horizontal="center"/>
      <protection hidden="1"/>
    </xf>
    <xf numFmtId="164" fontId="9" fillId="27" borderId="33" xfId="32" applyFont="1" applyFill="1" applyBorder="1" applyAlignment="1" applyProtection="1">
      <protection hidden="1"/>
    </xf>
    <xf numFmtId="164" fontId="19" fillId="27" borderId="57" xfId="32" applyFont="1" applyFill="1" applyBorder="1" applyAlignment="1" applyProtection="1">
      <alignment horizontal="center"/>
      <protection hidden="1"/>
    </xf>
    <xf numFmtId="164" fontId="19" fillId="27" borderId="42" xfId="32" applyFont="1" applyFill="1" applyBorder="1" applyAlignment="1" applyProtection="1">
      <alignment horizontal="center"/>
      <protection hidden="1"/>
    </xf>
    <xf numFmtId="164" fontId="37" fillId="25" borderId="33" xfId="31" applyFont="1" applyFill="1" applyBorder="1" applyAlignment="1" applyProtection="1">
      <alignment vertical="center"/>
      <protection locked="0"/>
    </xf>
    <xf numFmtId="164" fontId="18" fillId="27" borderId="18" xfId="32" applyFont="1" applyFill="1" applyBorder="1" applyAlignment="1" applyProtection="1">
      <alignment horizontal="center" vertical="center"/>
      <protection hidden="1"/>
    </xf>
    <xf numFmtId="0" fontId="9" fillId="27" borderId="29" xfId="33" applyFill="1" applyBorder="1" applyProtection="1">
      <protection hidden="1"/>
    </xf>
    <xf numFmtId="164" fontId="9" fillId="0" borderId="20" xfId="32" applyFont="1" applyFill="1" applyBorder="1" applyAlignment="1" applyProtection="1">
      <alignment horizontal="center"/>
      <protection hidden="1"/>
    </xf>
    <xf numFmtId="164" fontId="9" fillId="0" borderId="21" xfId="32" applyFont="1" applyFill="1" applyBorder="1" applyAlignment="1" applyProtection="1">
      <alignment horizontal="center"/>
      <protection hidden="1"/>
    </xf>
    <xf numFmtId="164" fontId="9" fillId="0" borderId="22" xfId="32" applyFont="1" applyFill="1" applyBorder="1" applyAlignment="1" applyProtection="1">
      <alignment horizontal="center"/>
      <protection hidden="1"/>
    </xf>
    <xf numFmtId="164" fontId="9" fillId="0" borderId="10" xfId="32" applyFont="1" applyFill="1" applyBorder="1" applyAlignment="1" applyProtection="1">
      <alignment horizontal="center"/>
      <protection hidden="1"/>
    </xf>
    <xf numFmtId="164" fontId="9" fillId="0" borderId="0" xfId="32" applyFont="1" applyFill="1" applyBorder="1" applyAlignment="1" applyProtection="1">
      <alignment horizontal="center"/>
      <protection hidden="1"/>
    </xf>
    <xf numFmtId="164" fontId="9" fillId="0" borderId="12" xfId="32" applyFont="1" applyFill="1" applyBorder="1" applyAlignment="1" applyProtection="1">
      <alignment horizontal="center"/>
      <protection hidden="1"/>
    </xf>
    <xf numFmtId="164" fontId="9" fillId="0" borderId="23" xfId="32" applyFont="1" applyFill="1" applyBorder="1" applyAlignment="1" applyProtection="1">
      <alignment horizontal="center"/>
      <protection hidden="1"/>
    </xf>
    <xf numFmtId="164" fontId="9" fillId="0" borderId="24" xfId="32" applyFont="1" applyFill="1" applyBorder="1" applyAlignment="1" applyProtection="1">
      <alignment horizontal="center"/>
      <protection hidden="1"/>
    </xf>
    <xf numFmtId="164" fontId="9" fillId="0" borderId="25" xfId="32" applyFont="1" applyFill="1" applyBorder="1" applyAlignment="1" applyProtection="1">
      <alignment horizontal="center"/>
      <protection hidden="1"/>
    </xf>
    <xf numFmtId="0" fontId="9" fillId="0" borderId="20" xfId="33" applyBorder="1" applyAlignment="1" applyProtection="1">
      <alignment horizontal="center"/>
      <protection hidden="1"/>
    </xf>
    <xf numFmtId="0" fontId="9" fillId="0" borderId="21" xfId="33" applyBorder="1" applyAlignment="1" applyProtection="1">
      <alignment horizontal="center"/>
      <protection hidden="1"/>
    </xf>
    <xf numFmtId="0" fontId="9" fillId="0" borderId="22" xfId="33" applyBorder="1" applyAlignment="1" applyProtection="1">
      <alignment horizontal="center"/>
      <protection hidden="1"/>
    </xf>
    <xf numFmtId="0" fontId="9" fillId="0" borderId="10" xfId="33" applyBorder="1" applyAlignment="1" applyProtection="1">
      <alignment horizontal="center"/>
      <protection hidden="1"/>
    </xf>
    <xf numFmtId="0" fontId="9" fillId="0" borderId="0" xfId="33" applyAlignment="1" applyProtection="1">
      <alignment horizontal="center"/>
      <protection hidden="1"/>
    </xf>
    <xf numFmtId="0" fontId="9" fillId="0" borderId="12" xfId="33" applyBorder="1" applyAlignment="1" applyProtection="1">
      <alignment horizontal="center"/>
      <protection hidden="1"/>
    </xf>
    <xf numFmtId="0" fontId="9" fillId="0" borderId="23" xfId="33" applyBorder="1" applyAlignment="1" applyProtection="1">
      <alignment horizontal="center"/>
      <protection hidden="1"/>
    </xf>
    <xf numFmtId="0" fontId="9" fillId="0" borderId="24" xfId="33" applyBorder="1" applyAlignment="1" applyProtection="1">
      <alignment horizontal="center"/>
      <protection hidden="1"/>
    </xf>
    <xf numFmtId="0" fontId="9" fillId="0" borderId="25" xfId="33" applyBorder="1" applyAlignment="1" applyProtection="1">
      <alignment horizontal="center"/>
      <protection hidden="1"/>
    </xf>
    <xf numFmtId="164" fontId="18" fillId="27" borderId="20" xfId="32" applyFont="1" applyFill="1" applyBorder="1" applyAlignment="1" applyProtection="1">
      <alignment horizontal="center" vertical="center"/>
      <protection hidden="1"/>
    </xf>
    <xf numFmtId="0" fontId="9" fillId="27" borderId="23" xfId="33" applyFill="1" applyBorder="1" applyProtection="1">
      <protection hidden="1"/>
    </xf>
    <xf numFmtId="164" fontId="22" fillId="27" borderId="18" xfId="32" applyFont="1" applyFill="1" applyBorder="1" applyAlignment="1" applyProtection="1">
      <alignment horizontal="center" vertical="center" wrapText="1"/>
      <protection hidden="1"/>
    </xf>
    <xf numFmtId="164" fontId="22" fillId="27" borderId="29" xfId="32" applyFont="1" applyFill="1" applyBorder="1" applyAlignment="1" applyProtection="1">
      <alignment horizontal="center" vertical="center"/>
      <protection hidden="1"/>
    </xf>
    <xf numFmtId="164" fontId="18" fillId="27" borderId="18" xfId="32" applyFont="1" applyFill="1" applyBorder="1" applyAlignment="1" applyProtection="1">
      <alignment horizontal="center" vertical="center" wrapText="1"/>
      <protection hidden="1"/>
    </xf>
    <xf numFmtId="0" fontId="9" fillId="25" borderId="10" xfId="0" applyFont="1" applyFill="1" applyBorder="1" applyAlignment="1" applyProtection="1">
      <alignment horizontal="center"/>
      <protection hidden="1"/>
    </xf>
    <xf numFmtId="0" fontId="9" fillId="25" borderId="0" xfId="0" applyFont="1" applyFill="1" applyAlignment="1" applyProtection="1">
      <alignment horizontal="center"/>
      <protection hidden="1"/>
    </xf>
    <xf numFmtId="0" fontId="20" fillId="26" borderId="17" xfId="30" applyFont="1" applyFill="1" applyBorder="1" applyAlignment="1" applyProtection="1">
      <alignment horizontal="center" vertical="center" shrinkToFit="1"/>
      <protection hidden="1"/>
    </xf>
    <xf numFmtId="0" fontId="20" fillId="26" borderId="11" xfId="30" applyFont="1" applyFill="1" applyBorder="1" applyAlignment="1" applyProtection="1">
      <alignment horizontal="center" vertical="center" shrinkToFit="1"/>
      <protection hidden="1"/>
    </xf>
    <xf numFmtId="0" fontId="20" fillId="26" borderId="16" xfId="30" applyFont="1" applyFill="1" applyBorder="1" applyAlignment="1" applyProtection="1">
      <alignment horizontal="center" vertical="center" shrinkToFit="1"/>
      <protection hidden="1"/>
    </xf>
    <xf numFmtId="0" fontId="9" fillId="25" borderId="12" xfId="0" applyFont="1" applyFill="1" applyBorder="1" applyAlignment="1" applyProtection="1">
      <alignment horizontal="center"/>
      <protection hidden="1"/>
    </xf>
    <xf numFmtId="0" fontId="19" fillId="0" borderId="20" xfId="0" applyFont="1" applyBorder="1" applyAlignment="1" applyProtection="1">
      <alignment horizontal="center" vertical="center" wrapText="1"/>
      <protection hidden="1"/>
    </xf>
    <xf numFmtId="0" fontId="19" fillId="0" borderId="21" xfId="0" applyFont="1" applyBorder="1" applyAlignment="1" applyProtection="1">
      <alignment horizontal="center" vertical="center" wrapText="1"/>
      <protection hidden="1"/>
    </xf>
    <xf numFmtId="0" fontId="19" fillId="0" borderId="22" xfId="0" applyFont="1" applyBorder="1" applyAlignment="1" applyProtection="1">
      <alignment horizontal="center" vertical="center" wrapText="1"/>
      <protection hidden="1"/>
    </xf>
    <xf numFmtId="0" fontId="19" fillId="0" borderId="10" xfId="0" applyFont="1" applyBorder="1" applyAlignment="1" applyProtection="1">
      <alignment horizontal="center" vertical="center" wrapText="1"/>
      <protection hidden="1"/>
    </xf>
    <xf numFmtId="0" fontId="19" fillId="0" borderId="0" xfId="0" applyFont="1" applyAlignment="1" applyProtection="1">
      <alignment horizontal="center" vertical="center" wrapText="1"/>
      <protection hidden="1"/>
    </xf>
    <xf numFmtId="0" fontId="19" fillId="0" borderId="12" xfId="0" applyFont="1" applyBorder="1" applyAlignment="1" applyProtection="1">
      <alignment horizontal="center" vertical="center" wrapText="1"/>
      <protection hidden="1"/>
    </xf>
    <xf numFmtId="0" fontId="19" fillId="0" borderId="23" xfId="0" applyFont="1" applyBorder="1" applyAlignment="1" applyProtection="1">
      <alignment horizontal="center" vertical="center" wrapText="1"/>
      <protection hidden="1"/>
    </xf>
    <xf numFmtId="0" fontId="19" fillId="0" borderId="24" xfId="0" applyFont="1" applyBorder="1" applyAlignment="1" applyProtection="1">
      <alignment horizontal="center" vertical="center" wrapText="1"/>
      <protection hidden="1"/>
    </xf>
    <xf numFmtId="0" fontId="19" fillId="0" borderId="25" xfId="0" applyFont="1" applyBorder="1" applyAlignment="1" applyProtection="1">
      <alignment horizontal="center" vertical="center" wrapText="1"/>
      <protection hidden="1"/>
    </xf>
    <xf numFmtId="0" fontId="9" fillId="25" borderId="23" xfId="0" applyFont="1" applyFill="1" applyBorder="1" applyAlignment="1" applyProtection="1">
      <alignment horizontal="center"/>
      <protection hidden="1"/>
    </xf>
    <xf numFmtId="0" fontId="9" fillId="25" borderId="24" xfId="0" applyFont="1" applyFill="1" applyBorder="1" applyAlignment="1" applyProtection="1">
      <alignment horizontal="center"/>
      <protection hidden="1"/>
    </xf>
    <xf numFmtId="0" fontId="20" fillId="27" borderId="10" xfId="0" applyFont="1" applyFill="1" applyBorder="1" applyAlignment="1" applyProtection="1">
      <alignment horizontal="center" vertical="center" shrinkToFit="1"/>
      <protection hidden="1"/>
    </xf>
    <xf numFmtId="0" fontId="20" fillId="27" borderId="0" xfId="0" applyFont="1" applyFill="1" applyAlignment="1" applyProtection="1">
      <alignment horizontal="center" vertical="center" shrinkToFit="1"/>
      <protection hidden="1"/>
    </xf>
    <xf numFmtId="0" fontId="20" fillId="27" borderId="12" xfId="0" applyFont="1" applyFill="1" applyBorder="1" applyAlignment="1" applyProtection="1">
      <alignment horizontal="center" vertical="center" shrinkToFit="1"/>
      <protection hidden="1"/>
    </xf>
    <xf numFmtId="0" fontId="44" fillId="25" borderId="0" xfId="0" applyFont="1" applyFill="1" applyAlignment="1" applyProtection="1">
      <alignment horizontal="left"/>
      <protection locked="0"/>
    </xf>
    <xf numFmtId="0" fontId="9" fillId="25" borderId="20" xfId="0" applyFont="1" applyFill="1" applyBorder="1" applyAlignment="1" applyProtection="1">
      <alignment horizontal="center"/>
      <protection hidden="1"/>
    </xf>
    <xf numFmtId="0" fontId="9" fillId="25" borderId="21" xfId="0" applyFont="1" applyFill="1" applyBorder="1" applyAlignment="1" applyProtection="1">
      <alignment horizontal="center"/>
      <protection hidden="1"/>
    </xf>
    <xf numFmtId="0" fontId="0" fillId="0" borderId="20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10" xfId="0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12" xfId="0" applyBorder="1" applyAlignment="1" applyProtection="1">
      <alignment horizontal="center"/>
      <protection hidden="1"/>
    </xf>
    <xf numFmtId="0" fontId="44" fillId="25" borderId="0" xfId="0" applyFont="1" applyFill="1" applyAlignment="1" applyProtection="1">
      <alignment horizontal="center"/>
      <protection hidden="1"/>
    </xf>
    <xf numFmtId="0" fontId="44" fillId="25" borderId="12" xfId="0" applyFont="1" applyFill="1" applyBorder="1" applyAlignment="1" applyProtection="1">
      <alignment horizontal="center"/>
      <protection hidden="1"/>
    </xf>
    <xf numFmtId="10" fontId="21" fillId="25" borderId="17" xfId="35" applyNumberFormat="1" applyFont="1" applyFill="1" applyBorder="1" applyAlignment="1" applyProtection="1">
      <alignment horizontal="center" vertical="center" wrapText="1"/>
    </xf>
    <xf numFmtId="10" fontId="21" fillId="25" borderId="11" xfId="35" applyNumberFormat="1" applyFont="1" applyFill="1" applyBorder="1" applyAlignment="1" applyProtection="1">
      <alignment horizontal="center" vertical="center" wrapText="1"/>
    </xf>
    <xf numFmtId="164" fontId="20" fillId="0" borderId="20" xfId="31" applyFont="1" applyFill="1" applyBorder="1" applyAlignment="1" applyProtection="1">
      <alignment horizontal="center" vertical="center" wrapText="1"/>
    </xf>
    <xf numFmtId="164" fontId="20" fillId="0" borderId="21" xfId="31" applyFont="1" applyFill="1" applyBorder="1" applyAlignment="1" applyProtection="1">
      <alignment horizontal="center" vertical="center" wrapText="1"/>
    </xf>
    <xf numFmtId="164" fontId="20" fillId="0" borderId="22" xfId="31" applyFont="1" applyFill="1" applyBorder="1" applyAlignment="1" applyProtection="1">
      <alignment horizontal="center" vertical="center" wrapText="1"/>
    </xf>
    <xf numFmtId="164" fontId="20" fillId="0" borderId="10" xfId="31" applyFont="1" applyFill="1" applyBorder="1" applyAlignment="1" applyProtection="1">
      <alignment horizontal="center" vertical="center" wrapText="1"/>
    </xf>
    <xf numFmtId="164" fontId="20" fillId="0" borderId="0" xfId="31" applyFont="1" applyFill="1" applyBorder="1" applyAlignment="1" applyProtection="1">
      <alignment horizontal="center" vertical="center" wrapText="1"/>
    </xf>
    <xf numFmtId="164" fontId="20" fillId="0" borderId="12" xfId="31" applyFont="1" applyFill="1" applyBorder="1" applyAlignment="1" applyProtection="1">
      <alignment horizontal="center" vertical="center" wrapText="1"/>
    </xf>
    <xf numFmtId="164" fontId="20" fillId="0" borderId="23" xfId="31" applyFont="1" applyFill="1" applyBorder="1" applyAlignment="1" applyProtection="1">
      <alignment horizontal="center" vertical="center" wrapText="1"/>
    </xf>
    <xf numFmtId="164" fontId="20" fillId="0" borderId="24" xfId="31" applyFont="1" applyFill="1" applyBorder="1" applyAlignment="1" applyProtection="1">
      <alignment horizontal="center" vertical="center" wrapText="1"/>
    </xf>
    <xf numFmtId="164" fontId="20" fillId="0" borderId="25" xfId="31" applyFont="1" applyFill="1" applyBorder="1" applyAlignment="1" applyProtection="1">
      <alignment horizontal="center" vertical="center" wrapText="1"/>
    </xf>
    <xf numFmtId="164" fontId="9" fillId="0" borderId="45" xfId="31" applyFont="1" applyFill="1" applyBorder="1" applyAlignment="1" applyProtection="1">
      <alignment horizontal="center" vertical="center"/>
    </xf>
    <xf numFmtId="164" fontId="9" fillId="0" borderId="34" xfId="31" applyFont="1" applyFill="1" applyBorder="1" applyAlignment="1" applyProtection="1">
      <alignment horizontal="center" vertical="center"/>
    </xf>
    <xf numFmtId="164" fontId="9" fillId="0" borderId="46" xfId="31" applyFont="1" applyFill="1" applyBorder="1" applyAlignment="1" applyProtection="1">
      <alignment horizontal="center" vertical="center"/>
    </xf>
    <xf numFmtId="164" fontId="30" fillId="0" borderId="17" xfId="31" applyFont="1" applyFill="1" applyBorder="1" applyAlignment="1" applyProtection="1">
      <alignment horizontal="center" vertical="center"/>
      <protection hidden="1"/>
    </xf>
    <xf numFmtId="0" fontId="0" fillId="0" borderId="16" xfId="0" applyBorder="1"/>
    <xf numFmtId="164" fontId="18" fillId="27" borderId="18" xfId="31" applyFont="1" applyFill="1" applyBorder="1" applyAlignment="1" applyProtection="1">
      <alignment horizontal="center" vertical="center" wrapText="1"/>
    </xf>
    <xf numFmtId="164" fontId="18" fillId="27" borderId="29" xfId="31" applyFont="1" applyFill="1" applyBorder="1" applyAlignment="1" applyProtection="1">
      <alignment horizontal="center" vertical="center" wrapText="1"/>
    </xf>
    <xf numFmtId="164" fontId="19" fillId="27" borderId="17" xfId="31" applyFont="1" applyFill="1" applyBorder="1" applyAlignment="1" applyProtection="1">
      <alignment horizontal="center" vertical="center"/>
    </xf>
    <xf numFmtId="0" fontId="0" fillId="27" borderId="11" xfId="0" applyFill="1" applyBorder="1"/>
    <xf numFmtId="0" fontId="0" fillId="27" borderId="16" xfId="0" applyFill="1" applyBorder="1"/>
    <xf numFmtId="164" fontId="9" fillId="0" borderId="23" xfId="31" applyFont="1" applyFill="1" applyBorder="1" applyAlignment="1" applyProtection="1">
      <alignment horizontal="center" vertical="center"/>
    </xf>
    <xf numFmtId="164" fontId="9" fillId="0" borderId="24" xfId="31" applyFont="1" applyFill="1" applyBorder="1" applyAlignment="1" applyProtection="1">
      <alignment horizontal="center" vertical="center"/>
    </xf>
    <xf numFmtId="164" fontId="9" fillId="0" borderId="25" xfId="31" applyFont="1" applyFill="1" applyBorder="1" applyAlignment="1" applyProtection="1">
      <alignment horizontal="center" vertical="center"/>
    </xf>
    <xf numFmtId="164" fontId="28" fillId="0" borderId="20" xfId="31" applyFont="1" applyFill="1" applyBorder="1" applyAlignment="1" applyProtection="1">
      <alignment horizontal="center" vertical="center" wrapText="1"/>
    </xf>
    <xf numFmtId="164" fontId="28" fillId="0" borderId="21" xfId="31" applyFont="1" applyFill="1" applyBorder="1" applyAlignment="1" applyProtection="1">
      <alignment horizontal="center" vertical="center" wrapText="1"/>
    </xf>
    <xf numFmtId="164" fontId="28" fillId="0" borderId="22" xfId="31" applyFont="1" applyFill="1" applyBorder="1" applyAlignment="1" applyProtection="1">
      <alignment horizontal="center" vertical="center" wrapText="1"/>
    </xf>
    <xf numFmtId="164" fontId="28" fillId="0" borderId="10" xfId="31" applyFont="1" applyFill="1" applyBorder="1" applyAlignment="1" applyProtection="1">
      <alignment horizontal="center" vertical="center" wrapText="1"/>
    </xf>
    <xf numFmtId="164" fontId="28" fillId="0" borderId="0" xfId="31" applyFont="1" applyFill="1" applyBorder="1" applyAlignment="1" applyProtection="1">
      <alignment horizontal="center" vertical="center" wrapText="1"/>
    </xf>
    <xf numFmtId="164" fontId="28" fillId="0" borderId="12" xfId="31" applyFont="1" applyFill="1" applyBorder="1" applyAlignment="1" applyProtection="1">
      <alignment horizontal="center" vertical="center" wrapText="1"/>
    </xf>
    <xf numFmtId="164" fontId="28" fillId="0" borderId="23" xfId="31" applyFont="1" applyFill="1" applyBorder="1" applyAlignment="1" applyProtection="1">
      <alignment horizontal="center" vertical="center" wrapText="1"/>
    </xf>
    <xf numFmtId="164" fontId="28" fillId="0" borderId="24" xfId="31" applyFont="1" applyFill="1" applyBorder="1" applyAlignment="1" applyProtection="1">
      <alignment horizontal="center" vertical="center" wrapText="1"/>
    </xf>
    <xf numFmtId="164" fontId="28" fillId="0" borderId="25" xfId="31" applyFont="1" applyFill="1" applyBorder="1" applyAlignment="1" applyProtection="1">
      <alignment horizontal="center" vertical="center" wrapText="1"/>
    </xf>
    <xf numFmtId="164" fontId="19" fillId="27" borderId="69" xfId="31" applyFont="1" applyFill="1" applyBorder="1" applyAlignment="1" applyProtection="1">
      <alignment horizontal="center" vertical="center"/>
    </xf>
    <xf numFmtId="164" fontId="19" fillId="27" borderId="60" xfId="31" applyFont="1" applyFill="1" applyBorder="1" applyAlignment="1" applyProtection="1">
      <alignment horizontal="center" vertical="center"/>
    </xf>
    <xf numFmtId="164" fontId="19" fillId="27" borderId="65" xfId="31" applyFont="1" applyFill="1" applyBorder="1" applyAlignment="1" applyProtection="1">
      <alignment horizontal="center" vertical="center"/>
    </xf>
    <xf numFmtId="10" fontId="22" fillId="0" borderId="18" xfId="35" applyNumberFormat="1" applyFont="1" applyFill="1" applyBorder="1" applyAlignment="1" applyProtection="1">
      <alignment horizontal="center" vertical="center"/>
      <protection hidden="1"/>
    </xf>
    <xf numFmtId="10" fontId="22" fillId="0" borderId="19" xfId="35" applyNumberFormat="1" applyFont="1" applyFill="1" applyBorder="1" applyAlignment="1" applyProtection="1">
      <alignment horizontal="center" vertical="center"/>
      <protection hidden="1"/>
    </xf>
    <xf numFmtId="10" fontId="22" fillId="0" borderId="29" xfId="35" applyNumberFormat="1" applyFont="1" applyFill="1" applyBorder="1" applyAlignment="1" applyProtection="1">
      <alignment horizontal="center" vertical="center"/>
      <protection hidden="1"/>
    </xf>
    <xf numFmtId="164" fontId="18" fillId="0" borderId="20" xfId="31" applyFont="1" applyFill="1" applyBorder="1" applyAlignment="1" applyProtection="1">
      <alignment horizontal="center" vertical="center"/>
    </xf>
    <xf numFmtId="164" fontId="18" fillId="0" borderId="21" xfId="31" applyFont="1" applyFill="1" applyBorder="1" applyAlignment="1" applyProtection="1">
      <alignment horizontal="center" vertical="center"/>
    </xf>
    <xf numFmtId="164" fontId="18" fillId="0" borderId="22" xfId="31" applyFont="1" applyFill="1" applyBorder="1" applyAlignment="1" applyProtection="1">
      <alignment horizontal="center" vertical="center"/>
    </xf>
    <xf numFmtId="164" fontId="18" fillId="0" borderId="23" xfId="31" applyFont="1" applyFill="1" applyBorder="1" applyAlignment="1" applyProtection="1">
      <alignment horizontal="center" vertical="center"/>
    </xf>
    <xf numFmtId="164" fontId="18" fillId="0" borderId="24" xfId="31" applyFont="1" applyFill="1" applyBorder="1" applyAlignment="1" applyProtection="1">
      <alignment horizontal="center" vertical="center"/>
    </xf>
    <xf numFmtId="164" fontId="18" fillId="0" borderId="25" xfId="31" applyFont="1" applyFill="1" applyBorder="1" applyAlignment="1" applyProtection="1">
      <alignment horizontal="center" vertical="center"/>
    </xf>
    <xf numFmtId="164" fontId="40" fillId="27" borderId="18" xfId="31" applyFont="1" applyFill="1" applyBorder="1" applyAlignment="1" applyProtection="1">
      <alignment horizontal="center" vertical="center" wrapText="1"/>
    </xf>
    <xf numFmtId="0" fontId="41" fillId="27" borderId="29" xfId="0" applyFont="1" applyFill="1" applyBorder="1"/>
    <xf numFmtId="164" fontId="18" fillId="27" borderId="20" xfId="31" applyFont="1" applyFill="1" applyBorder="1" applyAlignment="1" applyProtection="1">
      <alignment horizontal="center" vertical="center"/>
    </xf>
    <xf numFmtId="0" fontId="9" fillId="27" borderId="23" xfId="0" applyFont="1" applyFill="1" applyBorder="1"/>
    <xf numFmtId="164" fontId="9" fillId="0" borderId="52" xfId="31" applyFont="1" applyFill="1" applyBorder="1" applyAlignment="1" applyProtection="1">
      <alignment horizontal="center" vertical="center"/>
      <protection hidden="1"/>
    </xf>
    <xf numFmtId="164" fontId="9" fillId="0" borderId="70" xfId="31" applyFont="1" applyFill="1" applyBorder="1"/>
    <xf numFmtId="164" fontId="9" fillId="0" borderId="51" xfId="31" applyFont="1" applyFill="1" applyBorder="1"/>
    <xf numFmtId="164" fontId="18" fillId="27" borderId="22" xfId="31" applyFont="1" applyFill="1" applyBorder="1" applyAlignment="1" applyProtection="1">
      <alignment horizontal="center" vertical="center"/>
    </xf>
    <xf numFmtId="164" fontId="18" fillId="27" borderId="25" xfId="31" applyFont="1" applyFill="1" applyBorder="1" applyAlignment="1" applyProtection="1">
      <alignment horizontal="center" vertical="center"/>
    </xf>
    <xf numFmtId="164" fontId="20" fillId="0" borderId="17" xfId="31" applyFont="1" applyFill="1" applyBorder="1" applyAlignment="1" applyProtection="1">
      <alignment horizontal="center" vertical="center"/>
    </xf>
    <xf numFmtId="164" fontId="20" fillId="0" borderId="11" xfId="31" applyFont="1" applyFill="1" applyBorder="1" applyAlignment="1" applyProtection="1">
      <alignment horizontal="center" vertical="center"/>
    </xf>
    <xf numFmtId="164" fontId="20" fillId="0" borderId="16" xfId="31" applyFont="1" applyFill="1" applyBorder="1" applyAlignment="1" applyProtection="1">
      <alignment horizontal="center" vertical="center"/>
    </xf>
    <xf numFmtId="164" fontId="18" fillId="0" borderId="18" xfId="31" applyFont="1" applyFill="1" applyBorder="1" applyAlignment="1" applyProtection="1">
      <alignment horizontal="center" vertical="center"/>
    </xf>
    <xf numFmtId="0" fontId="9" fillId="0" borderId="29" xfId="0" applyFont="1" applyBorder="1"/>
    <xf numFmtId="164" fontId="19" fillId="0" borderId="18" xfId="31" applyFont="1" applyFill="1" applyBorder="1" applyAlignment="1" applyProtection="1">
      <alignment horizontal="center" vertical="center" wrapText="1"/>
    </xf>
    <xf numFmtId="0" fontId="0" fillId="0" borderId="19" xfId="0" applyBorder="1"/>
    <xf numFmtId="0" fontId="0" fillId="0" borderId="29" xfId="0" applyBorder="1"/>
    <xf numFmtId="0" fontId="9" fillId="27" borderId="22" xfId="0" applyFont="1" applyFill="1" applyBorder="1"/>
    <xf numFmtId="0" fontId="9" fillId="27" borderId="25" xfId="0" applyFont="1" applyFill="1" applyBorder="1"/>
    <xf numFmtId="164" fontId="9" fillId="0" borderId="61" xfId="31" applyFont="1" applyFill="1" applyBorder="1" applyAlignment="1" applyProtection="1">
      <alignment horizontal="center" vertical="center"/>
    </xf>
    <xf numFmtId="164" fontId="9" fillId="0" borderId="64" xfId="31" applyFont="1" applyFill="1" applyBorder="1" applyAlignment="1" applyProtection="1">
      <alignment horizontal="center" vertical="center"/>
    </xf>
    <xf numFmtId="164" fontId="9" fillId="0" borderId="62" xfId="31" applyFont="1" applyFill="1" applyBorder="1" applyAlignment="1" applyProtection="1">
      <alignment horizontal="center" vertical="center"/>
    </xf>
    <xf numFmtId="164" fontId="19" fillId="0" borderId="34" xfId="31" applyFont="1" applyFill="1" applyBorder="1" applyAlignment="1" applyProtection="1">
      <alignment horizontal="center" vertical="center"/>
      <protection locked="0"/>
    </xf>
    <xf numFmtId="164" fontId="19" fillId="0" borderId="35" xfId="31" applyFont="1" applyFill="1" applyBorder="1" applyAlignment="1" applyProtection="1">
      <alignment horizontal="center" vertical="center"/>
      <protection locked="0"/>
    </xf>
    <xf numFmtId="164" fontId="19" fillId="27" borderId="41" xfId="31" applyFont="1" applyFill="1" applyBorder="1" applyAlignment="1" applyProtection="1">
      <alignment horizontal="center" vertical="center"/>
    </xf>
    <xf numFmtId="164" fontId="19" fillId="27" borderId="57" xfId="31" applyFont="1" applyFill="1" applyBorder="1" applyAlignment="1" applyProtection="1">
      <alignment horizontal="center" vertical="center"/>
    </xf>
    <xf numFmtId="164" fontId="19" fillId="27" borderId="42" xfId="31" applyFont="1" applyFill="1" applyBorder="1" applyAlignment="1" applyProtection="1">
      <alignment horizontal="center" vertical="center"/>
    </xf>
    <xf numFmtId="164" fontId="20" fillId="0" borderId="20" xfId="31" applyFont="1" applyFill="1" applyBorder="1" applyAlignment="1" applyProtection="1">
      <alignment horizontal="center" vertical="center"/>
      <protection hidden="1"/>
    </xf>
    <xf numFmtId="0" fontId="9" fillId="0" borderId="21" xfId="0" applyFont="1" applyBorder="1"/>
    <xf numFmtId="0" fontId="9" fillId="0" borderId="22" xfId="0" applyFont="1" applyBorder="1"/>
    <xf numFmtId="10" fontId="19" fillId="0" borderId="17" xfId="35" applyNumberFormat="1" applyFont="1" applyFill="1" applyBorder="1" applyAlignment="1" applyProtection="1">
      <alignment horizontal="center" vertical="center"/>
      <protection locked="0"/>
    </xf>
    <xf numFmtId="0" fontId="9" fillId="0" borderId="11" xfId="0" applyFont="1" applyBorder="1" applyProtection="1">
      <protection locked="0"/>
    </xf>
    <xf numFmtId="0" fontId="9" fillId="0" borderId="16" xfId="0" applyFont="1" applyBorder="1" applyProtection="1">
      <protection locked="0"/>
    </xf>
    <xf numFmtId="164" fontId="19" fillId="0" borderId="20" xfId="31" applyFont="1" applyFill="1" applyBorder="1" applyAlignment="1" applyProtection="1">
      <alignment horizontal="center" vertical="center" wrapText="1"/>
    </xf>
    <xf numFmtId="164" fontId="19" fillId="0" borderId="21" xfId="31" applyFont="1" applyFill="1" applyBorder="1" applyAlignment="1" applyProtection="1">
      <alignment horizontal="center" vertical="center" wrapText="1"/>
    </xf>
    <xf numFmtId="164" fontId="19" fillId="0" borderId="22" xfId="31" applyFont="1" applyFill="1" applyBorder="1" applyAlignment="1" applyProtection="1">
      <alignment horizontal="center" vertical="center" wrapText="1"/>
    </xf>
    <xf numFmtId="164" fontId="19" fillId="0" borderId="10" xfId="31" applyFont="1" applyFill="1" applyBorder="1" applyAlignment="1" applyProtection="1">
      <alignment horizontal="center" vertical="center" wrapText="1"/>
    </xf>
    <xf numFmtId="164" fontId="19" fillId="0" borderId="0" xfId="31" applyFont="1" applyFill="1" applyBorder="1" applyAlignment="1" applyProtection="1">
      <alignment horizontal="center" vertical="center" wrapText="1"/>
    </xf>
    <xf numFmtId="164" fontId="19" fillId="0" borderId="12" xfId="31" applyFont="1" applyFill="1" applyBorder="1" applyAlignment="1" applyProtection="1">
      <alignment horizontal="center" vertical="center" wrapText="1"/>
    </xf>
    <xf numFmtId="164" fontId="28" fillId="0" borderId="20" xfId="31" applyFont="1" applyFill="1" applyBorder="1" applyAlignment="1" applyProtection="1">
      <alignment horizontal="center" vertical="center"/>
    </xf>
    <xf numFmtId="164" fontId="28" fillId="0" borderId="21" xfId="31" applyFont="1" applyFill="1" applyBorder="1" applyAlignment="1" applyProtection="1">
      <alignment horizontal="center" vertical="center"/>
    </xf>
    <xf numFmtId="164" fontId="28" fillId="0" borderId="22" xfId="31" applyFont="1" applyFill="1" applyBorder="1" applyAlignment="1" applyProtection="1">
      <alignment horizontal="center" vertical="center"/>
    </xf>
    <xf numFmtId="164" fontId="28" fillId="0" borderId="10" xfId="31" applyFont="1" applyFill="1" applyBorder="1" applyAlignment="1" applyProtection="1">
      <alignment horizontal="center" vertical="center"/>
    </xf>
    <xf numFmtId="164" fontId="28" fillId="0" borderId="0" xfId="31" applyFont="1" applyFill="1" applyBorder="1" applyAlignment="1" applyProtection="1">
      <alignment horizontal="center" vertical="center"/>
    </xf>
    <xf numFmtId="164" fontId="28" fillId="0" borderId="12" xfId="31" applyFont="1" applyFill="1" applyBorder="1" applyAlignment="1" applyProtection="1">
      <alignment horizontal="center" vertical="center"/>
    </xf>
    <xf numFmtId="164" fontId="28" fillId="0" borderId="23" xfId="31" applyFont="1" applyFill="1" applyBorder="1" applyAlignment="1" applyProtection="1">
      <alignment horizontal="center" vertical="center"/>
    </xf>
    <xf numFmtId="164" fontId="28" fillId="0" borderId="24" xfId="31" applyFont="1" applyFill="1" applyBorder="1" applyAlignment="1" applyProtection="1">
      <alignment horizontal="center" vertical="center"/>
    </xf>
    <xf numFmtId="164" fontId="28" fillId="0" borderId="25" xfId="31" applyFont="1" applyFill="1" applyBorder="1" applyAlignment="1" applyProtection="1">
      <alignment horizontal="center" vertical="center"/>
    </xf>
    <xf numFmtId="164" fontId="19" fillId="0" borderId="17" xfId="31" applyFont="1" applyFill="1" applyBorder="1" applyAlignment="1" applyProtection="1">
      <alignment horizontal="center" vertical="center"/>
    </xf>
    <xf numFmtId="164" fontId="19" fillId="0" borderId="11" xfId="31" applyFont="1" applyFill="1" applyBorder="1" applyAlignment="1" applyProtection="1">
      <alignment horizontal="center" vertical="center"/>
    </xf>
    <xf numFmtId="164" fontId="19" fillId="0" borderId="16" xfId="31" applyFont="1" applyFill="1" applyBorder="1" applyAlignment="1" applyProtection="1">
      <alignment horizontal="center" vertical="center"/>
    </xf>
    <xf numFmtId="164" fontId="9" fillId="0" borderId="20" xfId="31" applyFont="1" applyFill="1" applyBorder="1" applyAlignment="1" applyProtection="1">
      <alignment horizontal="center" vertical="center" wrapText="1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0" fillId="0" borderId="25" xfId="0" applyBorder="1" applyAlignment="1" applyProtection="1">
      <alignment horizontal="center" vertical="center"/>
      <protection locked="0"/>
    </xf>
    <xf numFmtId="164" fontId="37" fillId="0" borderId="20" xfId="31" applyFont="1" applyFill="1" applyBorder="1" applyAlignment="1" applyProtection="1">
      <alignment horizontal="center" vertical="center" wrapText="1"/>
      <protection hidden="1"/>
    </xf>
    <xf numFmtId="164" fontId="37" fillId="0" borderId="21" xfId="31" applyFont="1" applyFill="1" applyBorder="1" applyAlignment="1" applyProtection="1">
      <alignment horizontal="center" vertical="center" wrapText="1"/>
      <protection hidden="1"/>
    </xf>
    <xf numFmtId="164" fontId="37" fillId="0" borderId="22" xfId="31" applyFont="1" applyFill="1" applyBorder="1" applyAlignment="1" applyProtection="1">
      <alignment horizontal="center" vertical="center" wrapText="1"/>
      <protection hidden="1"/>
    </xf>
    <xf numFmtId="164" fontId="37" fillId="0" borderId="10" xfId="31" applyFont="1" applyFill="1" applyBorder="1" applyAlignment="1" applyProtection="1">
      <alignment horizontal="center" vertical="center" wrapText="1"/>
      <protection hidden="1"/>
    </xf>
    <xf numFmtId="164" fontId="37" fillId="0" borderId="0" xfId="31" applyFont="1" applyFill="1" applyBorder="1" applyAlignment="1" applyProtection="1">
      <alignment horizontal="center" vertical="center" wrapText="1"/>
      <protection hidden="1"/>
    </xf>
    <xf numFmtId="164" fontId="37" fillId="0" borderId="12" xfId="31" applyFont="1" applyFill="1" applyBorder="1" applyAlignment="1" applyProtection="1">
      <alignment horizontal="center" vertical="center" wrapText="1"/>
      <protection hidden="1"/>
    </xf>
    <xf numFmtId="164" fontId="37" fillId="0" borderId="23" xfId="31" applyFont="1" applyFill="1" applyBorder="1" applyAlignment="1" applyProtection="1">
      <alignment horizontal="center" vertical="center" wrapText="1"/>
      <protection hidden="1"/>
    </xf>
    <xf numFmtId="164" fontId="37" fillId="0" borderId="24" xfId="31" applyFont="1" applyFill="1" applyBorder="1" applyAlignment="1" applyProtection="1">
      <alignment horizontal="center" vertical="center" wrapText="1"/>
      <protection hidden="1"/>
    </xf>
    <xf numFmtId="164" fontId="37" fillId="0" borderId="25" xfId="31" applyFont="1" applyFill="1" applyBorder="1" applyAlignment="1" applyProtection="1">
      <alignment horizontal="center" vertical="center" wrapText="1"/>
      <protection hidden="1"/>
    </xf>
    <xf numFmtId="164" fontId="29" fillId="0" borderId="20" xfId="31" applyFont="1" applyFill="1" applyBorder="1" applyAlignment="1" applyProtection="1">
      <alignment horizontal="center" vertical="center" wrapText="1"/>
      <protection hidden="1"/>
    </xf>
    <xf numFmtId="164" fontId="29" fillId="0" borderId="21" xfId="31" applyFont="1" applyFill="1" applyBorder="1" applyAlignment="1" applyProtection="1">
      <alignment horizontal="center" vertical="center" wrapText="1"/>
      <protection hidden="1"/>
    </xf>
    <xf numFmtId="164" fontId="29" fillId="0" borderId="22" xfId="31" applyFont="1" applyFill="1" applyBorder="1" applyAlignment="1" applyProtection="1">
      <alignment horizontal="center" vertical="center" wrapText="1"/>
      <protection hidden="1"/>
    </xf>
    <xf numFmtId="164" fontId="29" fillId="0" borderId="10" xfId="31" applyFont="1" applyFill="1" applyBorder="1" applyAlignment="1" applyProtection="1">
      <alignment horizontal="center" vertical="center" wrapText="1"/>
      <protection hidden="1"/>
    </xf>
    <xf numFmtId="164" fontId="29" fillId="0" borderId="0" xfId="31" applyFont="1" applyFill="1" applyBorder="1" applyAlignment="1" applyProtection="1">
      <alignment horizontal="center" vertical="center" wrapText="1"/>
      <protection hidden="1"/>
    </xf>
    <xf numFmtId="164" fontId="29" fillId="0" borderId="12" xfId="31" applyFont="1" applyFill="1" applyBorder="1" applyAlignment="1" applyProtection="1">
      <alignment horizontal="center" vertical="center" wrapText="1"/>
      <protection hidden="1"/>
    </xf>
    <xf numFmtId="164" fontId="29" fillId="0" borderId="23" xfId="31" applyFont="1" applyFill="1" applyBorder="1" applyAlignment="1" applyProtection="1">
      <alignment horizontal="center" vertical="center" wrapText="1"/>
      <protection hidden="1"/>
    </xf>
    <xf numFmtId="164" fontId="29" fillId="0" borderId="24" xfId="31" applyFont="1" applyFill="1" applyBorder="1" applyAlignment="1" applyProtection="1">
      <alignment horizontal="center" vertical="center" wrapText="1"/>
      <protection hidden="1"/>
    </xf>
    <xf numFmtId="164" fontId="29" fillId="0" borderId="25" xfId="31" applyFont="1" applyFill="1" applyBorder="1" applyAlignment="1" applyProtection="1">
      <alignment horizontal="center" vertical="center" wrapText="1"/>
      <protection hidden="1"/>
    </xf>
    <xf numFmtId="0" fontId="9" fillId="0" borderId="11" xfId="0" applyFont="1" applyBorder="1"/>
    <xf numFmtId="0" fontId="9" fillId="0" borderId="16" xfId="0" applyFont="1" applyBorder="1"/>
    <xf numFmtId="164" fontId="19" fillId="0" borderId="27" xfId="31" applyFont="1" applyFill="1" applyBorder="1" applyAlignment="1" applyProtection="1">
      <alignment horizontal="center" vertical="center"/>
      <protection locked="0"/>
    </xf>
    <xf numFmtId="164" fontId="19" fillId="0" borderId="47" xfId="31" applyFont="1" applyFill="1" applyBorder="1" applyAlignment="1" applyProtection="1">
      <alignment horizontal="center" vertical="center"/>
      <protection locked="0"/>
    </xf>
    <xf numFmtId="0" fontId="9" fillId="27" borderId="11" xfId="0" applyFont="1" applyFill="1" applyBorder="1"/>
    <xf numFmtId="0" fontId="9" fillId="27" borderId="16" xfId="0" applyFont="1" applyFill="1" applyBorder="1"/>
    <xf numFmtId="164" fontId="38" fillId="0" borderId="20" xfId="31" applyFont="1" applyFill="1" applyBorder="1" applyAlignment="1" applyProtection="1">
      <alignment horizontal="center" vertical="center" wrapText="1"/>
      <protection locked="0"/>
    </xf>
    <xf numFmtId="164" fontId="38" fillId="0" borderId="21" xfId="31" applyFont="1" applyFill="1" applyBorder="1" applyAlignment="1" applyProtection="1">
      <alignment horizontal="center" vertical="center" wrapText="1"/>
      <protection locked="0"/>
    </xf>
    <xf numFmtId="164" fontId="38" fillId="0" borderId="22" xfId="31" applyFont="1" applyFill="1" applyBorder="1" applyAlignment="1" applyProtection="1">
      <alignment horizontal="center" vertical="center" wrapText="1"/>
      <protection locked="0"/>
    </xf>
    <xf numFmtId="164" fontId="38" fillId="0" borderId="10" xfId="31" applyFont="1" applyFill="1" applyBorder="1" applyAlignment="1" applyProtection="1">
      <alignment horizontal="center" vertical="center" wrapText="1"/>
      <protection locked="0"/>
    </xf>
    <xf numFmtId="164" fontId="38" fillId="0" borderId="0" xfId="31" applyFont="1" applyFill="1" applyBorder="1" applyAlignment="1" applyProtection="1">
      <alignment horizontal="center" vertical="center" wrapText="1"/>
      <protection locked="0"/>
    </xf>
    <xf numFmtId="164" fontId="38" fillId="0" borderId="12" xfId="31" applyFont="1" applyFill="1" applyBorder="1" applyAlignment="1" applyProtection="1">
      <alignment horizontal="center" vertical="center" wrapText="1"/>
      <protection locked="0"/>
    </xf>
    <xf numFmtId="164" fontId="38" fillId="0" borderId="23" xfId="31" applyFont="1" applyFill="1" applyBorder="1" applyAlignment="1" applyProtection="1">
      <alignment horizontal="center" vertical="center" wrapText="1"/>
      <protection locked="0"/>
    </xf>
    <xf numFmtId="164" fontId="38" fillId="0" borderId="24" xfId="31" applyFont="1" applyFill="1" applyBorder="1" applyAlignment="1" applyProtection="1">
      <alignment horizontal="center" vertical="center" wrapText="1"/>
      <protection locked="0"/>
    </xf>
    <xf numFmtId="164" fontId="38" fillId="0" borderId="25" xfId="31" applyFont="1" applyFill="1" applyBorder="1" applyAlignment="1" applyProtection="1">
      <alignment horizontal="center" vertical="center" wrapText="1"/>
      <protection locked="0"/>
    </xf>
    <xf numFmtId="164" fontId="9" fillId="27" borderId="41" xfId="31" applyFont="1" applyFill="1" applyBorder="1" applyAlignment="1" applyProtection="1">
      <alignment horizontal="center" vertical="center"/>
    </xf>
    <xf numFmtId="164" fontId="9" fillId="27" borderId="57" xfId="31" applyFont="1" applyFill="1" applyBorder="1" applyAlignment="1" applyProtection="1">
      <alignment horizontal="center" vertical="center"/>
    </xf>
    <xf numFmtId="164" fontId="9" fillId="27" borderId="42" xfId="31" applyFont="1" applyFill="1" applyBorder="1" applyAlignment="1" applyProtection="1">
      <alignment horizontal="center" vertical="center"/>
    </xf>
    <xf numFmtId="0" fontId="20" fillId="0" borderId="53" xfId="31" applyNumberFormat="1" applyFont="1" applyFill="1" applyBorder="1" applyAlignment="1" applyProtection="1">
      <alignment horizontal="center" vertical="center"/>
      <protection hidden="1"/>
    </xf>
    <xf numFmtId="0" fontId="9" fillId="0" borderId="68" xfId="0" applyFont="1" applyBorder="1"/>
    <xf numFmtId="0" fontId="9" fillId="0" borderId="63" xfId="0" applyFont="1" applyBorder="1"/>
    <xf numFmtId="164" fontId="20" fillId="0" borderId="61" xfId="31" applyFont="1" applyFill="1" applyBorder="1" applyAlignment="1" applyProtection="1">
      <alignment horizontal="center" vertical="center"/>
    </xf>
    <xf numFmtId="164" fontId="20" fillId="0" borderId="64" xfId="31" applyFont="1" applyFill="1" applyBorder="1" applyAlignment="1" applyProtection="1">
      <alignment horizontal="center" vertical="center"/>
    </xf>
    <xf numFmtId="164" fontId="20" fillId="0" borderId="62" xfId="31" applyFont="1" applyFill="1" applyBorder="1" applyAlignment="1" applyProtection="1">
      <alignment horizontal="center" vertical="center"/>
    </xf>
    <xf numFmtId="164" fontId="25" fillId="0" borderId="20" xfId="31" applyFont="1" applyFill="1" applyBorder="1" applyAlignment="1" applyProtection="1">
      <alignment horizontal="center" vertical="center" wrapText="1"/>
    </xf>
    <xf numFmtId="164" fontId="25" fillId="0" borderId="21" xfId="31" applyFont="1" applyFill="1" applyBorder="1" applyAlignment="1" applyProtection="1">
      <alignment horizontal="center" vertical="center" wrapText="1"/>
    </xf>
    <xf numFmtId="164" fontId="25" fillId="0" borderId="22" xfId="31" applyFont="1" applyFill="1" applyBorder="1" applyAlignment="1" applyProtection="1">
      <alignment horizontal="center" vertical="center" wrapText="1"/>
    </xf>
    <xf numFmtId="164" fontId="25" fillId="0" borderId="10" xfId="31" applyFont="1" applyFill="1" applyBorder="1" applyAlignment="1" applyProtection="1">
      <alignment horizontal="center" vertical="center" wrapText="1"/>
    </xf>
    <xf numFmtId="164" fontId="25" fillId="0" borderId="0" xfId="31" applyFont="1" applyFill="1" applyBorder="1" applyAlignment="1" applyProtection="1">
      <alignment horizontal="center" vertical="center" wrapText="1"/>
    </xf>
    <xf numFmtId="164" fontId="25" fillId="0" borderId="12" xfId="31" applyFont="1" applyFill="1" applyBorder="1" applyAlignment="1" applyProtection="1">
      <alignment horizontal="center" vertical="center" wrapText="1"/>
    </xf>
    <xf numFmtId="164" fontId="25" fillId="0" borderId="23" xfId="31" applyFont="1" applyFill="1" applyBorder="1" applyAlignment="1" applyProtection="1">
      <alignment horizontal="center" vertical="center" wrapText="1"/>
    </xf>
    <xf numFmtId="164" fontId="25" fillId="0" borderId="24" xfId="31" applyFont="1" applyFill="1" applyBorder="1" applyAlignment="1" applyProtection="1">
      <alignment horizontal="center" vertical="center" wrapText="1"/>
    </xf>
    <xf numFmtId="164" fontId="25" fillId="0" borderId="25" xfId="31" applyFont="1" applyFill="1" applyBorder="1" applyAlignment="1" applyProtection="1">
      <alignment horizontal="center" vertical="center" wrapText="1"/>
    </xf>
    <xf numFmtId="164" fontId="19" fillId="27" borderId="11" xfId="31" applyFont="1" applyFill="1" applyBorder="1" applyAlignment="1" applyProtection="1">
      <alignment horizontal="center" vertical="center"/>
    </xf>
    <xf numFmtId="164" fontId="19" fillId="27" borderId="16" xfId="31" applyFont="1" applyFill="1" applyBorder="1" applyAlignment="1" applyProtection="1">
      <alignment horizontal="center" vertical="center"/>
    </xf>
    <xf numFmtId="164" fontId="9" fillId="27" borderId="53" xfId="31" applyFont="1" applyFill="1" applyBorder="1" applyAlignment="1" applyProtection="1">
      <alignment horizontal="center" vertical="center"/>
      <protection hidden="1"/>
    </xf>
    <xf numFmtId="0" fontId="9" fillId="27" borderId="68" xfId="0" applyFont="1" applyFill="1" applyBorder="1"/>
    <xf numFmtId="0" fontId="9" fillId="27" borderId="63" xfId="0" applyFont="1" applyFill="1" applyBorder="1"/>
    <xf numFmtId="164" fontId="20" fillId="0" borderId="23" xfId="31" applyFont="1" applyFill="1" applyBorder="1" applyAlignment="1" applyProtection="1">
      <alignment horizontal="center" vertical="center"/>
      <protection hidden="1"/>
    </xf>
    <xf numFmtId="0" fontId="9" fillId="0" borderId="24" xfId="0" applyFont="1" applyBorder="1"/>
    <xf numFmtId="0" fontId="9" fillId="0" borderId="25" xfId="0" applyFont="1" applyBorder="1"/>
    <xf numFmtId="0" fontId="19" fillId="0" borderId="55" xfId="31" applyNumberFormat="1" applyFont="1" applyFill="1" applyBorder="1" applyAlignment="1" applyProtection="1">
      <alignment horizontal="center" vertical="center"/>
    </xf>
    <xf numFmtId="0" fontId="19" fillId="0" borderId="27" xfId="31" applyNumberFormat="1" applyFont="1" applyFill="1" applyBorder="1" applyAlignment="1" applyProtection="1">
      <alignment horizontal="center" vertical="center"/>
    </xf>
    <xf numFmtId="0" fontId="19" fillId="0" borderId="28" xfId="31" applyNumberFormat="1" applyFont="1" applyFill="1" applyBorder="1" applyAlignment="1" applyProtection="1">
      <alignment horizontal="center" vertical="center"/>
    </xf>
    <xf numFmtId="0" fontId="19" fillId="0" borderId="36" xfId="31" applyNumberFormat="1" applyFont="1" applyFill="1" applyBorder="1" applyAlignment="1" applyProtection="1">
      <alignment horizontal="center" vertical="center"/>
    </xf>
    <xf numFmtId="0" fontId="19" fillId="0" borderId="44" xfId="31" applyNumberFormat="1" applyFont="1" applyFill="1" applyBorder="1" applyAlignment="1" applyProtection="1">
      <alignment horizontal="center" vertical="center"/>
    </xf>
    <xf numFmtId="0" fontId="19" fillId="0" borderId="54" xfId="31" applyNumberFormat="1" applyFont="1" applyFill="1" applyBorder="1" applyAlignment="1" applyProtection="1">
      <alignment horizontal="center" vertical="center"/>
    </xf>
    <xf numFmtId="164" fontId="19" fillId="27" borderId="66" xfId="31" applyFont="1" applyFill="1" applyBorder="1" applyAlignment="1" applyProtection="1">
      <alignment horizontal="center" vertical="center"/>
    </xf>
    <xf numFmtId="164" fontId="19" fillId="27" borderId="67" xfId="31" applyFont="1" applyFill="1" applyBorder="1" applyAlignment="1" applyProtection="1">
      <alignment horizontal="center" vertical="center"/>
    </xf>
    <xf numFmtId="164" fontId="19" fillId="27" borderId="59" xfId="31" applyFont="1" applyFill="1" applyBorder="1" applyAlignment="1" applyProtection="1">
      <alignment horizontal="center" vertical="center"/>
    </xf>
    <xf numFmtId="10" fontId="19" fillId="27" borderId="17" xfId="35" applyNumberFormat="1" applyFont="1" applyFill="1" applyBorder="1" applyAlignment="1" applyProtection="1">
      <alignment horizontal="center" vertical="center"/>
      <protection hidden="1"/>
    </xf>
    <xf numFmtId="164" fontId="24" fillId="0" borderId="20" xfId="31" applyFont="1" applyFill="1" applyBorder="1" applyAlignment="1" applyProtection="1">
      <alignment horizontal="center" vertical="center" wrapText="1"/>
    </xf>
    <xf numFmtId="164" fontId="24" fillId="0" borderId="21" xfId="31" applyFont="1" applyFill="1" applyBorder="1" applyAlignment="1" applyProtection="1">
      <alignment horizontal="center" vertical="center" wrapText="1"/>
    </xf>
    <xf numFmtId="164" fontId="24" fillId="0" borderId="22" xfId="31" applyFont="1" applyFill="1" applyBorder="1" applyAlignment="1" applyProtection="1">
      <alignment horizontal="center" vertical="center" wrapText="1"/>
    </xf>
    <xf numFmtId="164" fontId="24" fillId="0" borderId="10" xfId="31" applyFont="1" applyFill="1" applyBorder="1" applyAlignment="1" applyProtection="1">
      <alignment horizontal="center" vertical="center" wrapText="1"/>
    </xf>
    <xf numFmtId="164" fontId="24" fillId="0" borderId="0" xfId="31" applyFont="1" applyFill="1" applyBorder="1" applyAlignment="1" applyProtection="1">
      <alignment horizontal="center" vertical="center" wrapText="1"/>
    </xf>
    <xf numFmtId="164" fontId="24" fillId="0" borderId="12" xfId="31" applyFont="1" applyFill="1" applyBorder="1" applyAlignment="1" applyProtection="1">
      <alignment horizontal="center" vertical="center" wrapText="1"/>
    </xf>
    <xf numFmtId="164" fontId="24" fillId="0" borderId="23" xfId="31" applyFont="1" applyFill="1" applyBorder="1" applyAlignment="1" applyProtection="1">
      <alignment horizontal="center" vertical="center" wrapText="1"/>
    </xf>
    <xf numFmtId="164" fontId="24" fillId="0" borderId="24" xfId="31" applyFont="1" applyFill="1" applyBorder="1" applyAlignment="1" applyProtection="1">
      <alignment horizontal="center" vertical="center" wrapText="1"/>
    </xf>
    <xf numFmtId="164" fontId="24" fillId="0" borderId="25" xfId="31" applyFont="1" applyFill="1" applyBorder="1" applyAlignment="1" applyProtection="1">
      <alignment horizontal="center" vertical="center" wrapText="1"/>
    </xf>
    <xf numFmtId="164" fontId="19" fillId="27" borderId="17" xfId="31" applyFont="1" applyFill="1" applyBorder="1" applyAlignment="1" applyProtection="1">
      <alignment horizontal="center" vertical="center"/>
      <protection locked="0"/>
    </xf>
    <xf numFmtId="0" fontId="0" fillId="27" borderId="11" xfId="0" applyFill="1" applyBorder="1" applyProtection="1">
      <protection locked="0"/>
    </xf>
    <xf numFmtId="0" fontId="0" fillId="27" borderId="16" xfId="0" applyFill="1" applyBorder="1" applyProtection="1">
      <protection locked="0"/>
    </xf>
    <xf numFmtId="164" fontId="26" fillId="0" borderId="20" xfId="31" applyFont="1" applyFill="1" applyBorder="1" applyAlignment="1" applyProtection="1">
      <alignment horizontal="center" vertical="center" wrapText="1"/>
    </xf>
    <xf numFmtId="164" fontId="26" fillId="0" borderId="21" xfId="31" applyFont="1" applyFill="1" applyBorder="1" applyAlignment="1" applyProtection="1">
      <alignment horizontal="center" vertical="center" wrapText="1"/>
    </xf>
    <xf numFmtId="164" fontId="26" fillId="0" borderId="22" xfId="31" applyFont="1" applyFill="1" applyBorder="1" applyAlignment="1" applyProtection="1">
      <alignment horizontal="center" vertical="center" wrapText="1"/>
    </xf>
    <xf numFmtId="164" fontId="26" fillId="0" borderId="10" xfId="31" applyFont="1" applyFill="1" applyBorder="1" applyAlignment="1" applyProtection="1">
      <alignment horizontal="center" vertical="center" wrapText="1"/>
    </xf>
    <xf numFmtId="164" fontId="26" fillId="0" borderId="0" xfId="31" applyFont="1" applyFill="1" applyBorder="1" applyAlignment="1" applyProtection="1">
      <alignment horizontal="center" vertical="center" wrapText="1"/>
    </xf>
    <xf numFmtId="164" fontId="26" fillId="0" borderId="12" xfId="31" applyFont="1" applyFill="1" applyBorder="1" applyAlignment="1" applyProtection="1">
      <alignment horizontal="center" vertical="center" wrapText="1"/>
    </xf>
    <xf numFmtId="164" fontId="26" fillId="0" borderId="23" xfId="31" applyFont="1" applyFill="1" applyBorder="1" applyAlignment="1" applyProtection="1">
      <alignment horizontal="center" vertical="center" wrapText="1"/>
    </xf>
    <xf numFmtId="164" fontId="26" fillId="0" borderId="24" xfId="31" applyFont="1" applyFill="1" applyBorder="1" applyAlignment="1" applyProtection="1">
      <alignment horizontal="center" vertical="center" wrapText="1"/>
    </xf>
    <xf numFmtId="164" fontId="26" fillId="0" borderId="25" xfId="31" applyFont="1" applyFill="1" applyBorder="1" applyAlignment="1" applyProtection="1">
      <alignment horizontal="center" vertical="center" wrapText="1"/>
    </xf>
    <xf numFmtId="164" fontId="9" fillId="0" borderId="13" xfId="31" applyFont="1" applyFill="1" applyBorder="1" applyAlignment="1" applyProtection="1">
      <alignment horizontal="center" vertical="center"/>
      <protection hidden="1"/>
    </xf>
    <xf numFmtId="164" fontId="9" fillId="0" borderId="14" xfId="31" applyFont="1" applyFill="1" applyBorder="1"/>
    <xf numFmtId="164" fontId="9" fillId="0" borderId="15" xfId="31" applyFont="1" applyFill="1" applyBorder="1"/>
    <xf numFmtId="0" fontId="9" fillId="0" borderId="14" xfId="0" applyFont="1" applyBorder="1"/>
    <xf numFmtId="0" fontId="9" fillId="0" borderId="15" xfId="0" applyFont="1" applyBorder="1"/>
    <xf numFmtId="0" fontId="9" fillId="0" borderId="70" xfId="0" applyFont="1" applyBorder="1"/>
    <xf numFmtId="0" fontId="9" fillId="0" borderId="51" xfId="0" applyFont="1" applyBorder="1"/>
    <xf numFmtId="164" fontId="19" fillId="0" borderId="20" xfId="31" applyFont="1" applyFill="1" applyBorder="1" applyAlignment="1" applyProtection="1">
      <alignment horizontal="center" vertical="center" wrapText="1"/>
      <protection hidden="1"/>
    </xf>
    <xf numFmtId="164" fontId="19" fillId="0" borderId="21" xfId="31" applyFont="1" applyFill="1" applyBorder="1" applyAlignment="1" applyProtection="1">
      <alignment horizontal="center" vertical="center" wrapText="1"/>
      <protection hidden="1"/>
    </xf>
    <xf numFmtId="164" fontId="19" fillId="0" borderId="22" xfId="31" applyFont="1" applyFill="1" applyBorder="1" applyAlignment="1" applyProtection="1">
      <alignment horizontal="center" vertical="center" wrapText="1"/>
      <protection hidden="1"/>
    </xf>
    <xf numFmtId="164" fontId="19" fillId="0" borderId="10" xfId="31" applyFont="1" applyFill="1" applyBorder="1" applyAlignment="1" applyProtection="1">
      <alignment horizontal="center" vertical="center" wrapText="1"/>
      <protection hidden="1"/>
    </xf>
    <xf numFmtId="164" fontId="19" fillId="0" borderId="0" xfId="31" applyFont="1" applyFill="1" applyBorder="1" applyAlignment="1" applyProtection="1">
      <alignment horizontal="center" vertical="center" wrapText="1"/>
      <protection hidden="1"/>
    </xf>
    <xf numFmtId="164" fontId="19" fillId="0" borderId="12" xfId="31" applyFont="1" applyFill="1" applyBorder="1" applyAlignment="1" applyProtection="1">
      <alignment horizontal="center" vertical="center" wrapText="1"/>
      <protection hidden="1"/>
    </xf>
    <xf numFmtId="164" fontId="19" fillId="0" borderId="23" xfId="31" applyFont="1" applyFill="1" applyBorder="1" applyAlignment="1" applyProtection="1">
      <alignment horizontal="center" vertical="center" wrapText="1"/>
      <protection hidden="1"/>
    </xf>
    <xf numFmtId="164" fontId="19" fillId="0" borderId="24" xfId="31" applyFont="1" applyFill="1" applyBorder="1" applyAlignment="1" applyProtection="1">
      <alignment horizontal="center" vertical="center" wrapText="1"/>
      <protection hidden="1"/>
    </xf>
    <xf numFmtId="164" fontId="19" fillId="0" borderId="25" xfId="31" applyFont="1" applyFill="1" applyBorder="1" applyAlignment="1" applyProtection="1">
      <alignment horizontal="center" vertical="center" wrapText="1"/>
      <protection hidden="1"/>
    </xf>
    <xf numFmtId="164" fontId="19" fillId="0" borderId="66" xfId="31" applyFont="1" applyFill="1" applyBorder="1" applyAlignment="1" applyProtection="1">
      <alignment horizontal="center" vertical="center"/>
      <protection locked="0"/>
    </xf>
    <xf numFmtId="0" fontId="9" fillId="0" borderId="67" xfId="0" applyFont="1" applyBorder="1" applyProtection="1">
      <protection locked="0"/>
    </xf>
    <xf numFmtId="0" fontId="9" fillId="0" borderId="59" xfId="0" applyFont="1" applyBorder="1" applyProtection="1">
      <protection locked="0"/>
    </xf>
    <xf numFmtId="164" fontId="19" fillId="0" borderId="53" xfId="31" applyFont="1" applyFill="1" applyBorder="1" applyAlignment="1" applyProtection="1">
      <alignment horizontal="center" vertical="center"/>
      <protection locked="0"/>
    </xf>
    <xf numFmtId="0" fontId="9" fillId="0" borderId="68" xfId="0" applyFont="1" applyBorder="1" applyProtection="1">
      <protection locked="0"/>
    </xf>
    <xf numFmtId="0" fontId="9" fillId="0" borderId="63" xfId="0" applyFont="1" applyBorder="1" applyProtection="1">
      <protection locked="0"/>
    </xf>
    <xf numFmtId="0" fontId="0" fillId="27" borderId="22" xfId="0" applyFill="1" applyBorder="1"/>
    <xf numFmtId="0" fontId="0" fillId="27" borderId="23" xfId="0" applyFill="1" applyBorder="1"/>
    <xf numFmtId="0" fontId="0" fillId="27" borderId="25" xfId="0" applyFill="1" applyBorder="1"/>
    <xf numFmtId="164" fontId="18" fillId="27" borderId="20" xfId="31" applyFont="1" applyFill="1" applyBorder="1" applyAlignment="1" applyProtection="1">
      <alignment horizontal="center" vertical="center" wrapText="1"/>
    </xf>
    <xf numFmtId="164" fontId="23" fillId="0" borderId="20" xfId="31" applyFont="1" applyFill="1" applyBorder="1" applyAlignment="1" applyProtection="1">
      <alignment horizontal="center" vertical="center"/>
      <protection hidden="1"/>
    </xf>
    <xf numFmtId="0" fontId="0" fillId="0" borderId="21" xfId="0" applyBorder="1"/>
    <xf numFmtId="0" fontId="0" fillId="0" borderId="22" xfId="0" applyBorder="1"/>
    <xf numFmtId="164" fontId="23" fillId="0" borderId="23" xfId="31" applyFont="1" applyFill="1" applyBorder="1" applyAlignment="1" applyProtection="1">
      <alignment horizontal="center" vertical="center"/>
      <protection hidden="1"/>
    </xf>
    <xf numFmtId="0" fontId="0" fillId="0" borderId="24" xfId="0" applyBorder="1"/>
    <xf numFmtId="0" fontId="0" fillId="0" borderId="25" xfId="0" applyBorder="1"/>
    <xf numFmtId="0" fontId="0" fillId="0" borderId="14" xfId="0" applyBorder="1"/>
    <xf numFmtId="0" fontId="0" fillId="0" borderId="15" xfId="0" applyBorder="1"/>
    <xf numFmtId="0" fontId="0" fillId="0" borderId="70" xfId="0" applyBorder="1"/>
    <xf numFmtId="0" fontId="0" fillId="0" borderId="51" xfId="0" applyBorder="1"/>
    <xf numFmtId="0" fontId="0" fillId="27" borderId="68" xfId="0" applyFill="1" applyBorder="1"/>
    <xf numFmtId="0" fontId="0" fillId="27" borderId="63" xfId="0" applyFill="1" applyBorder="1"/>
    <xf numFmtId="164" fontId="22" fillId="27" borderId="17" xfId="31" applyFont="1" applyFill="1" applyBorder="1" applyAlignment="1" applyProtection="1">
      <alignment horizontal="center" vertical="center" wrapText="1"/>
    </xf>
    <xf numFmtId="164" fontId="22" fillId="27" borderId="11" xfId="31" applyFont="1" applyFill="1" applyBorder="1" applyAlignment="1" applyProtection="1">
      <alignment horizontal="center" vertical="center" wrapText="1"/>
    </xf>
    <xf numFmtId="164" fontId="22" fillId="27" borderId="16" xfId="31" applyFont="1" applyFill="1" applyBorder="1" applyAlignment="1" applyProtection="1">
      <alignment horizontal="center" vertical="center" wrapText="1"/>
    </xf>
    <xf numFmtId="0" fontId="19" fillId="0" borderId="10" xfId="33" applyFont="1" applyBorder="1" applyAlignment="1" applyProtection="1">
      <alignment horizontal="center"/>
      <protection hidden="1"/>
    </xf>
    <xf numFmtId="0" fontId="19" fillId="0" borderId="0" xfId="33" applyFont="1" applyAlignment="1" applyProtection="1">
      <alignment horizontal="center"/>
      <protection hidden="1"/>
    </xf>
  </cellXfs>
  <cellStyles count="46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Hyperlink_Cópia de Controle Financeiro - Mark - Casal - Opção 1 - Versào 2.0000000" xfId="30" xr:uid="{76CD59F5-235D-4C69-A196-ABFA0D9D8EE9}"/>
    <cellStyle name="Moeda" xfId="31" builtinId="4"/>
    <cellStyle name="Moeda 2" xfId="32" xr:uid="{D53AB3AA-BD6D-41DD-B4BF-63250FC6DF47}"/>
    <cellStyle name="Normal" xfId="0" builtinId="0"/>
    <cellStyle name="Normal 2" xfId="33" xr:uid="{AE3E3602-5DE9-4E20-B228-BFA95637830C}"/>
    <cellStyle name="Nota" xfId="34" builtinId="10" customBuiltin="1"/>
    <cellStyle name="Porcentagem" xfId="35" builtinId="5"/>
    <cellStyle name="Porcentagem 2" xfId="36" xr:uid="{A72B48FE-E005-437A-AB50-688F4BB5B59F}"/>
    <cellStyle name="Saída" xfId="37" builtinId="21" customBuiltin="1"/>
    <cellStyle name="Texto de Aviso" xfId="38" builtinId="11" customBuiltin="1"/>
    <cellStyle name="Texto Explicativo" xfId="39" builtinId="53" customBuiltin="1"/>
    <cellStyle name="Título" xfId="40" builtinId="15" customBuiltin="1"/>
    <cellStyle name="Título 1" xfId="41" builtinId="16" customBuiltin="1"/>
    <cellStyle name="Título 2" xfId="42" builtinId="17" customBuiltin="1"/>
    <cellStyle name="Título 3" xfId="43" builtinId="18" customBuiltin="1"/>
    <cellStyle name="Título 4" xfId="44" builtinId="19" customBuiltin="1"/>
    <cellStyle name="Total" xfId="45" builtinId="25" customBuiltin="1"/>
  </cellStyles>
  <dxfs count="141"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4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Jan!$G$163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Jan!$H$163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A12-4FF8-B3F7-28D2F9CDB930}"/>
            </c:ext>
          </c:extLst>
        </c:ser>
        <c:ser>
          <c:idx val="1"/>
          <c:order val="1"/>
          <c:tx>
            <c:strRef>
              <c:f>Jan!$G$164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Jan!$H$164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A12-4FF8-B3F7-28D2F9CDB930}"/>
            </c:ext>
          </c:extLst>
        </c:ser>
        <c:ser>
          <c:idx val="2"/>
          <c:order val="2"/>
          <c:tx>
            <c:strRef>
              <c:f>Jan!$G$165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Jan!$H$165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A12-4FF8-B3F7-28D2F9CDB930}"/>
            </c:ext>
          </c:extLst>
        </c:ser>
        <c:ser>
          <c:idx val="3"/>
          <c:order val="3"/>
          <c:tx>
            <c:strRef>
              <c:f>Jan!$G$166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Jan!$H$166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A12-4FF8-B3F7-28D2F9CDB930}"/>
            </c:ext>
          </c:extLst>
        </c:ser>
        <c:ser>
          <c:idx val="4"/>
          <c:order val="4"/>
          <c:tx>
            <c:strRef>
              <c:f>Jan!$G$167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Jan!$H$167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A12-4FF8-B3F7-28D2F9CDB930}"/>
            </c:ext>
          </c:extLst>
        </c:ser>
        <c:ser>
          <c:idx val="5"/>
          <c:order val="5"/>
          <c:tx>
            <c:strRef>
              <c:f>Jan!$G$168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Jan!$H$168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A12-4FF8-B3F7-28D2F9CDB930}"/>
            </c:ext>
          </c:extLst>
        </c:ser>
        <c:ser>
          <c:idx val="6"/>
          <c:order val="6"/>
          <c:tx>
            <c:strRef>
              <c:f>Jan!$G$169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Jan!$H$169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A12-4FF8-B3F7-28D2F9CDB930}"/>
            </c:ext>
          </c:extLst>
        </c:ser>
        <c:ser>
          <c:idx val="7"/>
          <c:order val="7"/>
          <c:tx>
            <c:strRef>
              <c:f>Jan!$G$170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Jan!$H$170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A12-4FF8-B3F7-28D2F9CDB930}"/>
            </c:ext>
          </c:extLst>
        </c:ser>
        <c:ser>
          <c:idx val="8"/>
          <c:order val="8"/>
          <c:tx>
            <c:strRef>
              <c:f>Jan!$G$171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Jan!$H$171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A12-4FF8-B3F7-28D2F9CDB9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05087807"/>
        <c:axId val="1"/>
      </c:barChart>
      <c:catAx>
        <c:axId val="1205087807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205087807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756761983699398"/>
          <c:y val="4.2554825274939805E-2"/>
          <c:w val="0.97100732145323931"/>
          <c:h val="0.94471486518730619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9" l="0.78740157499999996" r="0.78740157499999996" t="0.984251969" header="0.49212598499999999" footer="0.49212598499999999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43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Fev!$G$163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Fev!$H$163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88-4FC0-844B-15B387C66EFA}"/>
            </c:ext>
          </c:extLst>
        </c:ser>
        <c:ser>
          <c:idx val="1"/>
          <c:order val="1"/>
          <c:tx>
            <c:strRef>
              <c:f>Fev!$G$164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Fev!$H$164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88-4FC0-844B-15B387C66EFA}"/>
            </c:ext>
          </c:extLst>
        </c:ser>
        <c:ser>
          <c:idx val="2"/>
          <c:order val="2"/>
          <c:tx>
            <c:strRef>
              <c:f>Fev!$G$165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Fev!$H$165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488-4FC0-844B-15B387C66EFA}"/>
            </c:ext>
          </c:extLst>
        </c:ser>
        <c:ser>
          <c:idx val="3"/>
          <c:order val="3"/>
          <c:tx>
            <c:strRef>
              <c:f>Fev!$G$166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Fev!$H$166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488-4FC0-844B-15B387C66EFA}"/>
            </c:ext>
          </c:extLst>
        </c:ser>
        <c:ser>
          <c:idx val="4"/>
          <c:order val="4"/>
          <c:tx>
            <c:strRef>
              <c:f>Fev!$G$167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Fev!$H$167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488-4FC0-844B-15B387C66EFA}"/>
            </c:ext>
          </c:extLst>
        </c:ser>
        <c:ser>
          <c:idx val="5"/>
          <c:order val="5"/>
          <c:tx>
            <c:strRef>
              <c:f>Fev!$G$168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Fev!$H$168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488-4FC0-844B-15B387C66EFA}"/>
            </c:ext>
          </c:extLst>
        </c:ser>
        <c:ser>
          <c:idx val="6"/>
          <c:order val="6"/>
          <c:tx>
            <c:strRef>
              <c:f>Fev!$G$169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Fev!$H$169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488-4FC0-844B-15B387C66EFA}"/>
            </c:ext>
          </c:extLst>
        </c:ser>
        <c:ser>
          <c:idx val="7"/>
          <c:order val="7"/>
          <c:tx>
            <c:strRef>
              <c:f>Fev!$G$170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Fev!$H$170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488-4FC0-844B-15B387C66EFA}"/>
            </c:ext>
          </c:extLst>
        </c:ser>
        <c:ser>
          <c:idx val="8"/>
          <c:order val="8"/>
          <c:tx>
            <c:strRef>
              <c:f>Fev!$G$171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Fev!$H$171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488-4FC0-844B-15B387C66E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38358623"/>
        <c:axId val="1"/>
      </c:barChart>
      <c:catAx>
        <c:axId val="1038358623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038358623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492885757701337"/>
          <c:y val="3.8299299724463901E-2"/>
          <c:w val="0.9683685591932587"/>
          <c:h val="0.9404593720390759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54" footer="0.4921259850000005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1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Mar!$G$163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Mar!$H$163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57-45CE-829D-ECF35DE73DC4}"/>
            </c:ext>
          </c:extLst>
        </c:ser>
        <c:ser>
          <c:idx val="1"/>
          <c:order val="1"/>
          <c:tx>
            <c:strRef>
              <c:f>Mar!$G$164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Mar!$H$164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E57-45CE-829D-ECF35DE73DC4}"/>
            </c:ext>
          </c:extLst>
        </c:ser>
        <c:ser>
          <c:idx val="2"/>
          <c:order val="2"/>
          <c:tx>
            <c:strRef>
              <c:f>Mar!$G$165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Mar!$H$165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E57-45CE-829D-ECF35DE73DC4}"/>
            </c:ext>
          </c:extLst>
        </c:ser>
        <c:ser>
          <c:idx val="3"/>
          <c:order val="3"/>
          <c:tx>
            <c:strRef>
              <c:f>Mar!$G$166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Mar!$H$166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E57-45CE-829D-ECF35DE73DC4}"/>
            </c:ext>
          </c:extLst>
        </c:ser>
        <c:ser>
          <c:idx val="4"/>
          <c:order val="4"/>
          <c:tx>
            <c:strRef>
              <c:f>Mar!$G$167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Mar!$H$167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E57-45CE-829D-ECF35DE73DC4}"/>
            </c:ext>
          </c:extLst>
        </c:ser>
        <c:ser>
          <c:idx val="5"/>
          <c:order val="5"/>
          <c:tx>
            <c:strRef>
              <c:f>Mar!$G$168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Mar!$H$168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E57-45CE-829D-ECF35DE73DC4}"/>
            </c:ext>
          </c:extLst>
        </c:ser>
        <c:ser>
          <c:idx val="6"/>
          <c:order val="6"/>
          <c:tx>
            <c:strRef>
              <c:f>Mar!$G$169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Mar!$H$169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E57-45CE-829D-ECF35DE73DC4}"/>
            </c:ext>
          </c:extLst>
        </c:ser>
        <c:ser>
          <c:idx val="7"/>
          <c:order val="7"/>
          <c:tx>
            <c:strRef>
              <c:f>Mar!$G$170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Mar!$H$170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E57-45CE-829D-ECF35DE73DC4}"/>
            </c:ext>
          </c:extLst>
        </c:ser>
        <c:ser>
          <c:idx val="8"/>
          <c:order val="8"/>
          <c:tx>
            <c:strRef>
              <c:f>Mar!$G$171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Mar!$H$171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E57-45CE-829D-ECF35DE73D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05117567"/>
        <c:axId val="1"/>
      </c:barChart>
      <c:catAx>
        <c:axId val="1205117567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205117567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492885757701337"/>
          <c:y val="3.8299299724463901E-2"/>
          <c:w val="0.9683685591932587"/>
          <c:h val="0.9404593720390759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38" footer="0.49212598500000038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1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Abr!$G$163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Abr!$H$163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27-402C-B08A-2C8C8454DBCA}"/>
            </c:ext>
          </c:extLst>
        </c:ser>
        <c:ser>
          <c:idx val="1"/>
          <c:order val="1"/>
          <c:tx>
            <c:strRef>
              <c:f>Abr!$G$164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Abr!$H$164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A27-402C-B08A-2C8C8454DBCA}"/>
            </c:ext>
          </c:extLst>
        </c:ser>
        <c:ser>
          <c:idx val="2"/>
          <c:order val="2"/>
          <c:tx>
            <c:strRef>
              <c:f>Abr!$G$165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Abr!$H$165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A27-402C-B08A-2C8C8454DBCA}"/>
            </c:ext>
          </c:extLst>
        </c:ser>
        <c:ser>
          <c:idx val="3"/>
          <c:order val="3"/>
          <c:tx>
            <c:strRef>
              <c:f>Abr!$G$166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Abr!$H$166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27-402C-B08A-2C8C8454DBCA}"/>
            </c:ext>
          </c:extLst>
        </c:ser>
        <c:ser>
          <c:idx val="4"/>
          <c:order val="4"/>
          <c:tx>
            <c:strRef>
              <c:f>Abr!$G$167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Abr!$H$167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A27-402C-B08A-2C8C8454DBCA}"/>
            </c:ext>
          </c:extLst>
        </c:ser>
        <c:ser>
          <c:idx val="5"/>
          <c:order val="5"/>
          <c:tx>
            <c:strRef>
              <c:f>Abr!$G$168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Abr!$H$168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27-402C-B08A-2C8C8454DBCA}"/>
            </c:ext>
          </c:extLst>
        </c:ser>
        <c:ser>
          <c:idx val="6"/>
          <c:order val="6"/>
          <c:tx>
            <c:strRef>
              <c:f>Abr!$G$169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Abr!$H$169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A27-402C-B08A-2C8C8454DBCA}"/>
            </c:ext>
          </c:extLst>
        </c:ser>
        <c:ser>
          <c:idx val="7"/>
          <c:order val="7"/>
          <c:tx>
            <c:strRef>
              <c:f>Abr!$G$170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Abr!$H$170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A27-402C-B08A-2C8C8454DBCA}"/>
            </c:ext>
          </c:extLst>
        </c:ser>
        <c:ser>
          <c:idx val="8"/>
          <c:order val="8"/>
          <c:tx>
            <c:strRef>
              <c:f>Abr!$G$171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Abr!$H$171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A27-402C-B08A-2C8C8454DB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38373023"/>
        <c:axId val="1"/>
      </c:barChart>
      <c:catAx>
        <c:axId val="1038373023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038373023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492885757701337"/>
          <c:y val="3.8299299724463901E-2"/>
          <c:w val="0.9683685591932587"/>
          <c:h val="0.9404593720390759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38" footer="0.49212598500000038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88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Mai!$G$163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Mai!$H$163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F4-4AC4-94BD-09A6585F3F56}"/>
            </c:ext>
          </c:extLst>
        </c:ser>
        <c:ser>
          <c:idx val="1"/>
          <c:order val="1"/>
          <c:tx>
            <c:strRef>
              <c:f>Mai!$G$164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Mai!$H$164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F4-4AC4-94BD-09A6585F3F56}"/>
            </c:ext>
          </c:extLst>
        </c:ser>
        <c:ser>
          <c:idx val="2"/>
          <c:order val="2"/>
          <c:tx>
            <c:strRef>
              <c:f>Mai!$G$165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Mai!$H$165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F4-4AC4-94BD-09A6585F3F56}"/>
            </c:ext>
          </c:extLst>
        </c:ser>
        <c:ser>
          <c:idx val="3"/>
          <c:order val="3"/>
          <c:tx>
            <c:strRef>
              <c:f>Mai!$G$166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Mai!$H$166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4F4-4AC4-94BD-09A6585F3F56}"/>
            </c:ext>
          </c:extLst>
        </c:ser>
        <c:ser>
          <c:idx val="4"/>
          <c:order val="4"/>
          <c:tx>
            <c:strRef>
              <c:f>Mai!$G$167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Mai!$H$167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4F4-4AC4-94BD-09A6585F3F56}"/>
            </c:ext>
          </c:extLst>
        </c:ser>
        <c:ser>
          <c:idx val="5"/>
          <c:order val="5"/>
          <c:tx>
            <c:strRef>
              <c:f>Mai!$G$168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Mai!$H$168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4F4-4AC4-94BD-09A6585F3F56}"/>
            </c:ext>
          </c:extLst>
        </c:ser>
        <c:ser>
          <c:idx val="6"/>
          <c:order val="6"/>
          <c:tx>
            <c:strRef>
              <c:f>Mai!$G$169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Mai!$H$169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4F4-4AC4-94BD-09A6585F3F56}"/>
            </c:ext>
          </c:extLst>
        </c:ser>
        <c:ser>
          <c:idx val="7"/>
          <c:order val="7"/>
          <c:tx>
            <c:strRef>
              <c:f>Mai!$G$170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Mai!$H$170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4F4-4AC4-94BD-09A6585F3F56}"/>
            </c:ext>
          </c:extLst>
        </c:ser>
        <c:ser>
          <c:idx val="8"/>
          <c:order val="8"/>
          <c:tx>
            <c:strRef>
              <c:f>Mai!$G$171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Mai!$H$171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4F4-4AC4-94BD-09A6585F3F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05125247"/>
        <c:axId val="1"/>
      </c:barChart>
      <c:catAx>
        <c:axId val="1205125247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205125247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492885757701337"/>
          <c:y val="3.8299299724463901E-2"/>
          <c:w val="0.9683685591932587"/>
          <c:h val="0.9404593720390759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78" l="0.78740157499999996" r="0.78740157499999996" t="0.98425196899999978" header="0.49212598500000021" footer="0.4921259850000002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43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Jun!$G$163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Jun!$H$163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BA-4B49-8E43-583930B3DD80}"/>
            </c:ext>
          </c:extLst>
        </c:ser>
        <c:ser>
          <c:idx val="1"/>
          <c:order val="1"/>
          <c:tx>
            <c:strRef>
              <c:f>Jun!$G$164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Jun!$H$164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7BA-4B49-8E43-583930B3DD80}"/>
            </c:ext>
          </c:extLst>
        </c:ser>
        <c:ser>
          <c:idx val="2"/>
          <c:order val="2"/>
          <c:tx>
            <c:strRef>
              <c:f>Jun!$G$165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Jun!$H$165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7BA-4B49-8E43-583930B3DD80}"/>
            </c:ext>
          </c:extLst>
        </c:ser>
        <c:ser>
          <c:idx val="3"/>
          <c:order val="3"/>
          <c:tx>
            <c:strRef>
              <c:f>Jun!$G$166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Jun!$H$166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7BA-4B49-8E43-583930B3DD80}"/>
            </c:ext>
          </c:extLst>
        </c:ser>
        <c:ser>
          <c:idx val="4"/>
          <c:order val="4"/>
          <c:tx>
            <c:strRef>
              <c:f>Jun!$G$167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Jun!$H$167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7BA-4B49-8E43-583930B3DD80}"/>
            </c:ext>
          </c:extLst>
        </c:ser>
        <c:ser>
          <c:idx val="5"/>
          <c:order val="5"/>
          <c:tx>
            <c:strRef>
              <c:f>Jun!$G$168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Jun!$H$168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7BA-4B49-8E43-583930B3DD80}"/>
            </c:ext>
          </c:extLst>
        </c:ser>
        <c:ser>
          <c:idx val="6"/>
          <c:order val="6"/>
          <c:tx>
            <c:strRef>
              <c:f>Jun!$G$169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Jun!$H$169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7BA-4B49-8E43-583930B3DD80}"/>
            </c:ext>
          </c:extLst>
        </c:ser>
        <c:ser>
          <c:idx val="7"/>
          <c:order val="7"/>
          <c:tx>
            <c:strRef>
              <c:f>Jun!$G$170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Jun!$H$170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7BA-4B49-8E43-583930B3DD80}"/>
            </c:ext>
          </c:extLst>
        </c:ser>
        <c:ser>
          <c:idx val="8"/>
          <c:order val="8"/>
          <c:tx>
            <c:strRef>
              <c:f>Jun!$G$171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Jun!$H$171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7BA-4B49-8E43-583930B3DD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05124767"/>
        <c:axId val="1"/>
      </c:barChart>
      <c:catAx>
        <c:axId val="1205124767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205124767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492885757701337"/>
          <c:y val="3.8299299724463901E-2"/>
          <c:w val="0.9683685591932587"/>
          <c:h val="0.9404593720390759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54" footer="0.4921259850000005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1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Jul!$G$163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Jul!$H$163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CA-4133-BFCD-9E558B4BB658}"/>
            </c:ext>
          </c:extLst>
        </c:ser>
        <c:ser>
          <c:idx val="1"/>
          <c:order val="1"/>
          <c:tx>
            <c:strRef>
              <c:f>Jul!$G$164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Jul!$H$164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9CA-4133-BFCD-9E558B4BB658}"/>
            </c:ext>
          </c:extLst>
        </c:ser>
        <c:ser>
          <c:idx val="2"/>
          <c:order val="2"/>
          <c:tx>
            <c:strRef>
              <c:f>Jul!$G$165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Jul!$H$165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9CA-4133-BFCD-9E558B4BB658}"/>
            </c:ext>
          </c:extLst>
        </c:ser>
        <c:ser>
          <c:idx val="3"/>
          <c:order val="3"/>
          <c:tx>
            <c:strRef>
              <c:f>Jul!$G$166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Jul!$H$166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9CA-4133-BFCD-9E558B4BB658}"/>
            </c:ext>
          </c:extLst>
        </c:ser>
        <c:ser>
          <c:idx val="4"/>
          <c:order val="4"/>
          <c:tx>
            <c:strRef>
              <c:f>Jul!$G$167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Jul!$H$167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9CA-4133-BFCD-9E558B4BB658}"/>
            </c:ext>
          </c:extLst>
        </c:ser>
        <c:ser>
          <c:idx val="5"/>
          <c:order val="5"/>
          <c:tx>
            <c:strRef>
              <c:f>Jul!$G$168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Jul!$H$168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9CA-4133-BFCD-9E558B4BB658}"/>
            </c:ext>
          </c:extLst>
        </c:ser>
        <c:ser>
          <c:idx val="6"/>
          <c:order val="6"/>
          <c:tx>
            <c:strRef>
              <c:f>Jul!$G$169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Jul!$H$169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9CA-4133-BFCD-9E558B4BB658}"/>
            </c:ext>
          </c:extLst>
        </c:ser>
        <c:ser>
          <c:idx val="7"/>
          <c:order val="7"/>
          <c:tx>
            <c:strRef>
              <c:f>Jul!$G$170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Jul!$H$170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9CA-4133-BFCD-9E558B4BB658}"/>
            </c:ext>
          </c:extLst>
        </c:ser>
        <c:ser>
          <c:idx val="8"/>
          <c:order val="8"/>
          <c:tx>
            <c:strRef>
              <c:f>Jul!$G$171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Jul!$H$171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9CA-4133-BFCD-9E558B4BB6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05096927"/>
        <c:axId val="1"/>
      </c:barChart>
      <c:catAx>
        <c:axId val="1205096927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205096927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492885757701337"/>
          <c:y val="3.8299299724463901E-2"/>
          <c:w val="0.9683685591932587"/>
          <c:h val="0.9404593720390759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38" footer="0.49212598500000038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1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Ago!$G$163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Ago!$H$163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A-407F-B21A-3013FC360A32}"/>
            </c:ext>
          </c:extLst>
        </c:ser>
        <c:ser>
          <c:idx val="1"/>
          <c:order val="1"/>
          <c:tx>
            <c:strRef>
              <c:f>Ago!$G$164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Ago!$H$164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BAA-407F-B21A-3013FC360A32}"/>
            </c:ext>
          </c:extLst>
        </c:ser>
        <c:ser>
          <c:idx val="2"/>
          <c:order val="2"/>
          <c:tx>
            <c:strRef>
              <c:f>Ago!$G$165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Ago!$H$165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BAA-407F-B21A-3013FC360A32}"/>
            </c:ext>
          </c:extLst>
        </c:ser>
        <c:ser>
          <c:idx val="3"/>
          <c:order val="3"/>
          <c:tx>
            <c:strRef>
              <c:f>Ago!$G$166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Ago!$H$166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BAA-407F-B21A-3013FC360A32}"/>
            </c:ext>
          </c:extLst>
        </c:ser>
        <c:ser>
          <c:idx val="4"/>
          <c:order val="4"/>
          <c:tx>
            <c:strRef>
              <c:f>Ago!$G$167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Ago!$H$167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BAA-407F-B21A-3013FC360A32}"/>
            </c:ext>
          </c:extLst>
        </c:ser>
        <c:ser>
          <c:idx val="5"/>
          <c:order val="5"/>
          <c:tx>
            <c:strRef>
              <c:f>Ago!$G$168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Ago!$H$168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BAA-407F-B21A-3013FC360A32}"/>
            </c:ext>
          </c:extLst>
        </c:ser>
        <c:ser>
          <c:idx val="6"/>
          <c:order val="6"/>
          <c:tx>
            <c:strRef>
              <c:f>Ago!$G$169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Ago!$H$169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BAA-407F-B21A-3013FC360A32}"/>
            </c:ext>
          </c:extLst>
        </c:ser>
        <c:ser>
          <c:idx val="7"/>
          <c:order val="7"/>
          <c:tx>
            <c:strRef>
              <c:f>Ago!$G$170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Ago!$H$170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BAA-407F-B21A-3013FC360A32}"/>
            </c:ext>
          </c:extLst>
        </c:ser>
        <c:ser>
          <c:idx val="8"/>
          <c:order val="8"/>
          <c:tx>
            <c:strRef>
              <c:f>Ago!$G$171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Ago!$H$171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BAA-407F-B21A-3013FC360A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38365823"/>
        <c:axId val="1"/>
      </c:barChart>
      <c:catAx>
        <c:axId val="1038365823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038365823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492885757701337"/>
          <c:y val="3.8299299724463901E-2"/>
          <c:w val="0.9683685591932587"/>
          <c:h val="0.9404593720390759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38" footer="0.49212598500000038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88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Set!$G$163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Set!$H$163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DAD-4443-A4EB-0A626D2C7BC9}"/>
            </c:ext>
          </c:extLst>
        </c:ser>
        <c:ser>
          <c:idx val="1"/>
          <c:order val="1"/>
          <c:tx>
            <c:strRef>
              <c:f>Set!$G$164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Set!$H$164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DAD-4443-A4EB-0A626D2C7BC9}"/>
            </c:ext>
          </c:extLst>
        </c:ser>
        <c:ser>
          <c:idx val="2"/>
          <c:order val="2"/>
          <c:tx>
            <c:strRef>
              <c:f>Set!$G$165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Set!$H$165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DAD-4443-A4EB-0A626D2C7BC9}"/>
            </c:ext>
          </c:extLst>
        </c:ser>
        <c:ser>
          <c:idx val="3"/>
          <c:order val="3"/>
          <c:tx>
            <c:strRef>
              <c:f>Set!$G$166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Set!$H$166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DAD-4443-A4EB-0A626D2C7BC9}"/>
            </c:ext>
          </c:extLst>
        </c:ser>
        <c:ser>
          <c:idx val="4"/>
          <c:order val="4"/>
          <c:tx>
            <c:strRef>
              <c:f>Set!$G$167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Set!$H$167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DAD-4443-A4EB-0A626D2C7BC9}"/>
            </c:ext>
          </c:extLst>
        </c:ser>
        <c:ser>
          <c:idx val="5"/>
          <c:order val="5"/>
          <c:tx>
            <c:strRef>
              <c:f>Set!$G$168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Set!$H$168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DAD-4443-A4EB-0A626D2C7BC9}"/>
            </c:ext>
          </c:extLst>
        </c:ser>
        <c:ser>
          <c:idx val="6"/>
          <c:order val="6"/>
          <c:tx>
            <c:strRef>
              <c:f>Set!$G$169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Set!$H$169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DAD-4443-A4EB-0A626D2C7BC9}"/>
            </c:ext>
          </c:extLst>
        </c:ser>
        <c:ser>
          <c:idx val="7"/>
          <c:order val="7"/>
          <c:tx>
            <c:strRef>
              <c:f>Set!$G$170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Set!$H$170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DAD-4443-A4EB-0A626D2C7BC9}"/>
            </c:ext>
          </c:extLst>
        </c:ser>
        <c:ser>
          <c:idx val="8"/>
          <c:order val="8"/>
          <c:tx>
            <c:strRef>
              <c:f>Set!$G$171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Set!$H$171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DAD-4443-A4EB-0A626D2C7B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05163167"/>
        <c:axId val="1"/>
      </c:barChart>
      <c:catAx>
        <c:axId val="1205163167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205163167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492885757701337"/>
          <c:y val="3.8299299724463901E-2"/>
          <c:w val="0.9683685591932587"/>
          <c:h val="0.9404593720390759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78" l="0.78740157499999996" r="0.78740157499999996" t="0.98425196899999978" header="0.49212598500000021" footer="0.4921259850000002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1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Out!$G$163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Out!$H$163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85-41DD-97B8-74160777B932}"/>
            </c:ext>
          </c:extLst>
        </c:ser>
        <c:ser>
          <c:idx val="1"/>
          <c:order val="1"/>
          <c:tx>
            <c:strRef>
              <c:f>Out!$G$164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Out!$H$164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E85-41DD-97B8-74160777B932}"/>
            </c:ext>
          </c:extLst>
        </c:ser>
        <c:ser>
          <c:idx val="2"/>
          <c:order val="2"/>
          <c:tx>
            <c:strRef>
              <c:f>Out!$G$165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Out!$H$165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E85-41DD-97B8-74160777B932}"/>
            </c:ext>
          </c:extLst>
        </c:ser>
        <c:ser>
          <c:idx val="3"/>
          <c:order val="3"/>
          <c:tx>
            <c:strRef>
              <c:f>Out!$G$166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Out!$H$166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E85-41DD-97B8-74160777B932}"/>
            </c:ext>
          </c:extLst>
        </c:ser>
        <c:ser>
          <c:idx val="4"/>
          <c:order val="4"/>
          <c:tx>
            <c:strRef>
              <c:f>Out!$G$167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Out!$H$167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E85-41DD-97B8-74160777B932}"/>
            </c:ext>
          </c:extLst>
        </c:ser>
        <c:ser>
          <c:idx val="5"/>
          <c:order val="5"/>
          <c:tx>
            <c:strRef>
              <c:f>Out!$G$168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Out!$H$168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E85-41DD-97B8-74160777B932}"/>
            </c:ext>
          </c:extLst>
        </c:ser>
        <c:ser>
          <c:idx val="6"/>
          <c:order val="6"/>
          <c:tx>
            <c:strRef>
              <c:f>Out!$G$169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Out!$H$169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E85-41DD-97B8-74160777B932}"/>
            </c:ext>
          </c:extLst>
        </c:ser>
        <c:ser>
          <c:idx val="7"/>
          <c:order val="7"/>
          <c:tx>
            <c:strRef>
              <c:f>Out!$G$170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Out!$H$170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E85-41DD-97B8-74160777B932}"/>
            </c:ext>
          </c:extLst>
        </c:ser>
        <c:ser>
          <c:idx val="8"/>
          <c:order val="8"/>
          <c:tx>
            <c:strRef>
              <c:f>Out!$G$171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Out!$H$171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E85-41DD-97B8-74160777B9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05144927"/>
        <c:axId val="1"/>
      </c:barChart>
      <c:catAx>
        <c:axId val="1205144927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205144927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492885757701337"/>
          <c:y val="3.8299299724463901E-2"/>
          <c:w val="0.9683685591932587"/>
          <c:h val="0.9404593720390759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38" footer="0.49212598500000038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88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Nov!$G$163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Nov!$H$163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50-40FA-8DC2-44E6480AB603}"/>
            </c:ext>
          </c:extLst>
        </c:ser>
        <c:ser>
          <c:idx val="1"/>
          <c:order val="1"/>
          <c:tx>
            <c:strRef>
              <c:f>Nov!$G$164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Nov!$H$164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350-40FA-8DC2-44E6480AB603}"/>
            </c:ext>
          </c:extLst>
        </c:ser>
        <c:ser>
          <c:idx val="2"/>
          <c:order val="2"/>
          <c:tx>
            <c:strRef>
              <c:f>Nov!$G$165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Nov!$H$165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350-40FA-8DC2-44E6480AB603}"/>
            </c:ext>
          </c:extLst>
        </c:ser>
        <c:ser>
          <c:idx val="3"/>
          <c:order val="3"/>
          <c:tx>
            <c:strRef>
              <c:f>Nov!$G$166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Nov!$H$166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350-40FA-8DC2-44E6480AB603}"/>
            </c:ext>
          </c:extLst>
        </c:ser>
        <c:ser>
          <c:idx val="4"/>
          <c:order val="4"/>
          <c:tx>
            <c:strRef>
              <c:f>Nov!$G$167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Nov!$H$167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350-40FA-8DC2-44E6480AB603}"/>
            </c:ext>
          </c:extLst>
        </c:ser>
        <c:ser>
          <c:idx val="5"/>
          <c:order val="5"/>
          <c:tx>
            <c:strRef>
              <c:f>Nov!$G$168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Nov!$H$168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350-40FA-8DC2-44E6480AB603}"/>
            </c:ext>
          </c:extLst>
        </c:ser>
        <c:ser>
          <c:idx val="6"/>
          <c:order val="6"/>
          <c:tx>
            <c:strRef>
              <c:f>Nov!$G$169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Nov!$H$169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350-40FA-8DC2-44E6480AB603}"/>
            </c:ext>
          </c:extLst>
        </c:ser>
        <c:ser>
          <c:idx val="7"/>
          <c:order val="7"/>
          <c:tx>
            <c:strRef>
              <c:f>Nov!$G$170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Nov!$H$170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350-40FA-8DC2-44E6480AB603}"/>
            </c:ext>
          </c:extLst>
        </c:ser>
        <c:ser>
          <c:idx val="8"/>
          <c:order val="8"/>
          <c:tx>
            <c:strRef>
              <c:f>Nov!$G$171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Nov!$H$171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350-40FA-8DC2-44E6480AB6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05141567"/>
        <c:axId val="1"/>
      </c:barChart>
      <c:catAx>
        <c:axId val="1205141567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205141567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492885757701337"/>
          <c:y val="3.8299299724463901E-2"/>
          <c:w val="0.9683685591932587"/>
          <c:h val="0.9404593720390759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78" l="0.78740157499999996" r="0.78740157499999996" t="0.98425196899999978" header="0.49212598500000021" footer="0.49212598500000021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88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Dez!$G$163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Dez!$H$163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95-4B2D-B567-4EED4ED1F151}"/>
            </c:ext>
          </c:extLst>
        </c:ser>
        <c:ser>
          <c:idx val="1"/>
          <c:order val="1"/>
          <c:tx>
            <c:strRef>
              <c:f>Dez!$G$164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Dez!$H$164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895-4B2D-B567-4EED4ED1F151}"/>
            </c:ext>
          </c:extLst>
        </c:ser>
        <c:ser>
          <c:idx val="2"/>
          <c:order val="2"/>
          <c:tx>
            <c:strRef>
              <c:f>Dez!$G$165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Dez!$H$165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895-4B2D-B567-4EED4ED1F151}"/>
            </c:ext>
          </c:extLst>
        </c:ser>
        <c:ser>
          <c:idx val="3"/>
          <c:order val="3"/>
          <c:tx>
            <c:strRef>
              <c:f>Dez!$G$166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Dez!$H$166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895-4B2D-B567-4EED4ED1F151}"/>
            </c:ext>
          </c:extLst>
        </c:ser>
        <c:ser>
          <c:idx val="4"/>
          <c:order val="4"/>
          <c:tx>
            <c:strRef>
              <c:f>Dez!$G$167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Dez!$H$167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895-4B2D-B567-4EED4ED1F151}"/>
            </c:ext>
          </c:extLst>
        </c:ser>
        <c:ser>
          <c:idx val="5"/>
          <c:order val="5"/>
          <c:tx>
            <c:strRef>
              <c:f>Dez!$G$168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Dez!$H$168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895-4B2D-B567-4EED4ED1F151}"/>
            </c:ext>
          </c:extLst>
        </c:ser>
        <c:ser>
          <c:idx val="6"/>
          <c:order val="6"/>
          <c:tx>
            <c:strRef>
              <c:f>Dez!$G$169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Dez!$H$169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895-4B2D-B567-4EED4ED1F151}"/>
            </c:ext>
          </c:extLst>
        </c:ser>
        <c:ser>
          <c:idx val="7"/>
          <c:order val="7"/>
          <c:tx>
            <c:strRef>
              <c:f>Dez!$G$170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Dez!$H$170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895-4B2D-B567-4EED4ED1F151}"/>
            </c:ext>
          </c:extLst>
        </c:ser>
        <c:ser>
          <c:idx val="8"/>
          <c:order val="8"/>
          <c:tx>
            <c:strRef>
              <c:f>Dez!$G$171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Dez!$H$171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895-4B2D-B567-4EED4ED1F1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38377823"/>
        <c:axId val="1"/>
      </c:barChart>
      <c:catAx>
        <c:axId val="1038377823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038377823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492885757701337"/>
          <c:y val="3.8299299724463901E-2"/>
          <c:w val="0.9683685591932587"/>
          <c:h val="0.9404593720390759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78" l="0.78740157499999996" r="0.78740157499999996" t="0.98425196899999978" header="0.49212598500000021" footer="0.49212598500000021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1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'Orç. x Rea. Anual'!$G$149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'Orç. x Rea. Anual'!$H$149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70-4D97-BDEB-8CF3839D9032}"/>
            </c:ext>
          </c:extLst>
        </c:ser>
        <c:ser>
          <c:idx val="1"/>
          <c:order val="1"/>
          <c:tx>
            <c:strRef>
              <c:f>'Orç. x Rea. Anual'!$G$150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'Orç. x Rea. Anual'!$H$150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70-4D97-BDEB-8CF3839D9032}"/>
            </c:ext>
          </c:extLst>
        </c:ser>
        <c:ser>
          <c:idx val="2"/>
          <c:order val="2"/>
          <c:tx>
            <c:strRef>
              <c:f>'Orç. x Rea. Anual'!$G$151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'Orç. x Rea. Anual'!$H$151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770-4D97-BDEB-8CF3839D9032}"/>
            </c:ext>
          </c:extLst>
        </c:ser>
        <c:ser>
          <c:idx val="3"/>
          <c:order val="3"/>
          <c:tx>
            <c:strRef>
              <c:f>'Orç. x Rea. Anual'!$G$152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'Orç. x Rea. Anual'!$H$152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770-4D97-BDEB-8CF3839D9032}"/>
            </c:ext>
          </c:extLst>
        </c:ser>
        <c:ser>
          <c:idx val="4"/>
          <c:order val="4"/>
          <c:tx>
            <c:strRef>
              <c:f>'Orç. x Rea. Anual'!$G$153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'Orç. x Rea. Anual'!$H$153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770-4D97-BDEB-8CF3839D9032}"/>
            </c:ext>
          </c:extLst>
        </c:ser>
        <c:ser>
          <c:idx val="5"/>
          <c:order val="5"/>
          <c:tx>
            <c:strRef>
              <c:f>'Orç. x Rea. Anual'!$G$154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'Orç. x Rea. Anual'!$H$154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770-4D97-BDEB-8CF3839D9032}"/>
            </c:ext>
          </c:extLst>
        </c:ser>
        <c:ser>
          <c:idx val="6"/>
          <c:order val="6"/>
          <c:tx>
            <c:strRef>
              <c:f>'Orç. x Rea. Anual'!$G$155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'Orç. x Rea. Anual'!$H$155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70-4D97-BDEB-8CF3839D9032}"/>
            </c:ext>
          </c:extLst>
        </c:ser>
        <c:ser>
          <c:idx val="7"/>
          <c:order val="7"/>
          <c:tx>
            <c:strRef>
              <c:f>'Orç. x Rea. Anual'!$G$156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'Orç. x Rea. Anual'!$H$156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770-4D97-BDEB-8CF3839D9032}"/>
            </c:ext>
          </c:extLst>
        </c:ser>
        <c:ser>
          <c:idx val="8"/>
          <c:order val="8"/>
          <c:tx>
            <c:strRef>
              <c:f>'Orç. x Rea. Anual'!$G$157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'Orç. x Rea. Anual'!$H$157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770-4D97-BDEB-8CF3839D90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05168927"/>
        <c:axId val="1"/>
      </c:barChart>
      <c:catAx>
        <c:axId val="1205168927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205168927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49289815026419"/>
          <c:y val="4.2554531747361367E-2"/>
          <c:w val="0.97100727844375645"/>
          <c:h val="0.93620371921594914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38" footer="0.49212598500000038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Receitas 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  <c:spPr>
        <a:solidFill>
          <a:schemeClr val="bg1">
            <a:lumMod val="85000"/>
          </a:schemeClr>
        </a:solidFill>
      </c:spPr>
    </c:sideWall>
    <c:backWall>
      <c:thickness val="0"/>
      <c:spPr>
        <a:solidFill>
          <a:schemeClr val="bg1">
            <a:lumMod val="85000"/>
          </a:schemeClr>
        </a:solidFill>
      </c:spPr>
    </c:backWall>
    <c:plotArea>
      <c:layout>
        <c:manualLayout>
          <c:layoutTarget val="inner"/>
          <c:xMode val="edge"/>
          <c:yMode val="edge"/>
          <c:x val="0.15048561524102991"/>
          <c:y val="0.21989528795811519"/>
          <c:w val="0.62378714704749494"/>
          <c:h val="0.64921465968586389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Gráficos!$A$5</c:f>
              <c:strCache>
                <c:ptCount val="1"/>
                <c:pt idx="0">
                  <c:v>Janeiro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D9F-4A13-A720-766C3B1E035D}"/>
            </c:ext>
          </c:extLst>
        </c:ser>
        <c:ser>
          <c:idx val="1"/>
          <c:order val="1"/>
          <c:tx>
            <c:strRef>
              <c:f>Gráficos!$A$6</c:f>
              <c:strCache>
                <c:ptCount val="1"/>
                <c:pt idx="0">
                  <c:v>Fevereiro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D9F-4A13-A720-766C3B1E035D}"/>
            </c:ext>
          </c:extLst>
        </c:ser>
        <c:ser>
          <c:idx val="2"/>
          <c:order val="2"/>
          <c:tx>
            <c:strRef>
              <c:f>Gráficos!$A$7</c:f>
              <c:strCache>
                <c:ptCount val="1"/>
                <c:pt idx="0">
                  <c:v>Março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D9F-4A13-A720-766C3B1E035D}"/>
            </c:ext>
          </c:extLst>
        </c:ser>
        <c:ser>
          <c:idx val="3"/>
          <c:order val="3"/>
          <c:tx>
            <c:strRef>
              <c:f>Gráficos!$A$8</c:f>
              <c:strCache>
                <c:ptCount val="1"/>
                <c:pt idx="0">
                  <c:v>Abril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D9F-4A13-A720-766C3B1E035D}"/>
            </c:ext>
          </c:extLst>
        </c:ser>
        <c:ser>
          <c:idx val="4"/>
          <c:order val="4"/>
          <c:tx>
            <c:strRef>
              <c:f>Gráficos!$A$9</c:f>
              <c:strCache>
                <c:ptCount val="1"/>
                <c:pt idx="0">
                  <c:v>Maio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D9F-4A13-A720-766C3B1E035D}"/>
            </c:ext>
          </c:extLst>
        </c:ser>
        <c:ser>
          <c:idx val="5"/>
          <c:order val="5"/>
          <c:tx>
            <c:strRef>
              <c:f>Gráficos!$A$10</c:f>
              <c:strCache>
                <c:ptCount val="1"/>
                <c:pt idx="0">
                  <c:v>Junho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D9F-4A13-A720-766C3B1E035D}"/>
            </c:ext>
          </c:extLst>
        </c:ser>
        <c:ser>
          <c:idx val="6"/>
          <c:order val="6"/>
          <c:tx>
            <c:strRef>
              <c:f>Gráficos!$A$11</c:f>
              <c:strCache>
                <c:ptCount val="1"/>
                <c:pt idx="0">
                  <c:v>Julho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D9F-4A13-A720-766C3B1E035D}"/>
            </c:ext>
          </c:extLst>
        </c:ser>
        <c:ser>
          <c:idx val="7"/>
          <c:order val="7"/>
          <c:tx>
            <c:strRef>
              <c:f>Gráficos!$A$12</c:f>
              <c:strCache>
                <c:ptCount val="1"/>
                <c:pt idx="0">
                  <c:v>Agosto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D9F-4A13-A720-766C3B1E035D}"/>
            </c:ext>
          </c:extLst>
        </c:ser>
        <c:ser>
          <c:idx val="8"/>
          <c:order val="8"/>
          <c:tx>
            <c:strRef>
              <c:f>Gráficos!$A$13</c:f>
              <c:strCache>
                <c:ptCount val="1"/>
                <c:pt idx="0">
                  <c:v>Setembro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D9F-4A13-A720-766C3B1E035D}"/>
            </c:ext>
          </c:extLst>
        </c:ser>
        <c:ser>
          <c:idx val="9"/>
          <c:order val="9"/>
          <c:tx>
            <c:strRef>
              <c:f>Gráficos!$A$14</c:f>
              <c:strCache>
                <c:ptCount val="1"/>
                <c:pt idx="0">
                  <c:v>Outubro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9D9F-4A13-A720-766C3B1E035D}"/>
            </c:ext>
          </c:extLst>
        </c:ser>
        <c:ser>
          <c:idx val="10"/>
          <c:order val="10"/>
          <c:tx>
            <c:strRef>
              <c:f>Gráficos!$A$15</c:f>
              <c:strCache>
                <c:ptCount val="1"/>
                <c:pt idx="0">
                  <c:v>Novembro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9D9F-4A13-A720-766C3B1E035D}"/>
            </c:ext>
          </c:extLst>
        </c:ser>
        <c:ser>
          <c:idx val="11"/>
          <c:order val="11"/>
          <c:tx>
            <c:strRef>
              <c:f>Gráficos!$A$16</c:f>
              <c:strCache>
                <c:ptCount val="1"/>
                <c:pt idx="0">
                  <c:v>Dezembro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9D9F-4A13-A720-766C3B1E03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038050543"/>
        <c:axId val="1"/>
        <c:axId val="0"/>
      </c:bar3DChart>
      <c:catAx>
        <c:axId val="103805054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038050543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9371378334989684"/>
          <c:y val="3.1414711904467443E-2"/>
          <c:w val="0.18204444104681095"/>
          <c:h val="0.88484368773275068"/>
        </c:manualLayout>
      </c:layout>
      <c:overlay val="0"/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txPr>
    <a:bodyPr/>
    <a:lstStyle/>
    <a:p>
      <a:pPr>
        <a:defRPr sz="8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Despesas 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  <c:spPr>
        <a:solidFill>
          <a:schemeClr val="bg1">
            <a:lumMod val="85000"/>
          </a:schemeClr>
        </a:solidFill>
      </c:spPr>
    </c:sideWall>
    <c:backWall>
      <c:thickness val="0"/>
      <c:spPr>
        <a:solidFill>
          <a:schemeClr val="bg1">
            <a:lumMod val="85000"/>
          </a:schemeClr>
        </a:solidFill>
      </c:spPr>
    </c:backWall>
    <c:plotArea>
      <c:layout>
        <c:manualLayout>
          <c:layoutTarget val="inner"/>
          <c:xMode val="edge"/>
          <c:yMode val="edge"/>
          <c:x val="0.15085193994245158"/>
          <c:y val="0.21989528795811519"/>
          <c:w val="0.62287252621399358"/>
          <c:h val="0.64921465968586389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Gráficos!$A$5</c:f>
              <c:strCache>
                <c:ptCount val="1"/>
                <c:pt idx="0">
                  <c:v>Janeiro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43-4A13-8B2A-C96FCC0049B4}"/>
            </c:ext>
          </c:extLst>
        </c:ser>
        <c:ser>
          <c:idx val="1"/>
          <c:order val="1"/>
          <c:tx>
            <c:strRef>
              <c:f>Gráficos!$A$6</c:f>
              <c:strCache>
                <c:ptCount val="1"/>
                <c:pt idx="0">
                  <c:v>Fevereiro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643-4A13-8B2A-C96FCC0049B4}"/>
            </c:ext>
          </c:extLst>
        </c:ser>
        <c:ser>
          <c:idx val="2"/>
          <c:order val="2"/>
          <c:tx>
            <c:strRef>
              <c:f>Gráficos!$A$7</c:f>
              <c:strCache>
                <c:ptCount val="1"/>
                <c:pt idx="0">
                  <c:v>Março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643-4A13-8B2A-C96FCC0049B4}"/>
            </c:ext>
          </c:extLst>
        </c:ser>
        <c:ser>
          <c:idx val="3"/>
          <c:order val="3"/>
          <c:tx>
            <c:strRef>
              <c:f>Gráficos!$A$8</c:f>
              <c:strCache>
                <c:ptCount val="1"/>
                <c:pt idx="0">
                  <c:v>Abril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643-4A13-8B2A-C96FCC0049B4}"/>
            </c:ext>
          </c:extLst>
        </c:ser>
        <c:ser>
          <c:idx val="4"/>
          <c:order val="4"/>
          <c:tx>
            <c:strRef>
              <c:f>Gráficos!$A$9</c:f>
              <c:strCache>
                <c:ptCount val="1"/>
                <c:pt idx="0">
                  <c:v>Maio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643-4A13-8B2A-C96FCC0049B4}"/>
            </c:ext>
          </c:extLst>
        </c:ser>
        <c:ser>
          <c:idx val="5"/>
          <c:order val="5"/>
          <c:tx>
            <c:strRef>
              <c:f>Gráficos!$A$10</c:f>
              <c:strCache>
                <c:ptCount val="1"/>
                <c:pt idx="0">
                  <c:v>Junho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643-4A13-8B2A-C96FCC0049B4}"/>
            </c:ext>
          </c:extLst>
        </c:ser>
        <c:ser>
          <c:idx val="6"/>
          <c:order val="6"/>
          <c:tx>
            <c:strRef>
              <c:f>Gráficos!$A$11</c:f>
              <c:strCache>
                <c:ptCount val="1"/>
                <c:pt idx="0">
                  <c:v>Julho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643-4A13-8B2A-C96FCC0049B4}"/>
            </c:ext>
          </c:extLst>
        </c:ser>
        <c:ser>
          <c:idx val="7"/>
          <c:order val="7"/>
          <c:tx>
            <c:strRef>
              <c:f>Gráficos!$A$12</c:f>
              <c:strCache>
                <c:ptCount val="1"/>
                <c:pt idx="0">
                  <c:v>Agosto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643-4A13-8B2A-C96FCC0049B4}"/>
            </c:ext>
          </c:extLst>
        </c:ser>
        <c:ser>
          <c:idx val="8"/>
          <c:order val="8"/>
          <c:tx>
            <c:strRef>
              <c:f>Gráficos!$A$13</c:f>
              <c:strCache>
                <c:ptCount val="1"/>
                <c:pt idx="0">
                  <c:v>Setembro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643-4A13-8B2A-C96FCC0049B4}"/>
            </c:ext>
          </c:extLst>
        </c:ser>
        <c:ser>
          <c:idx val="9"/>
          <c:order val="9"/>
          <c:tx>
            <c:strRef>
              <c:f>Gráficos!$A$14</c:f>
              <c:strCache>
                <c:ptCount val="1"/>
                <c:pt idx="0">
                  <c:v>Outubro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C643-4A13-8B2A-C96FCC0049B4}"/>
            </c:ext>
          </c:extLst>
        </c:ser>
        <c:ser>
          <c:idx val="10"/>
          <c:order val="10"/>
          <c:tx>
            <c:strRef>
              <c:f>Gráficos!$A$15</c:f>
              <c:strCache>
                <c:ptCount val="1"/>
                <c:pt idx="0">
                  <c:v>Novembro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C643-4A13-8B2A-C96FCC0049B4}"/>
            </c:ext>
          </c:extLst>
        </c:ser>
        <c:ser>
          <c:idx val="11"/>
          <c:order val="11"/>
          <c:tx>
            <c:strRef>
              <c:f>Gráficos!$A$16</c:f>
              <c:strCache>
                <c:ptCount val="1"/>
                <c:pt idx="0">
                  <c:v>Dezembro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C643-4A13-8B2A-C96FCC0049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205111807"/>
        <c:axId val="1"/>
        <c:axId val="0"/>
      </c:bar3DChart>
      <c:catAx>
        <c:axId val="1205111807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205111807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9077954671724426"/>
          <c:y val="3.665031399870828E-2"/>
          <c:w val="0.17275501146298322"/>
          <c:h val="0.88484368773275068"/>
        </c:manualLayout>
      </c:layout>
      <c:overlay val="0"/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txPr>
    <a:bodyPr/>
    <a:lstStyle/>
    <a:p>
      <a:pPr>
        <a:defRPr sz="8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 paperSize="9" orientation="landscape" verticalDpi="0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Receitas x Despesas 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  <c:spPr>
        <a:solidFill>
          <a:schemeClr val="bg1">
            <a:lumMod val="85000"/>
          </a:schemeClr>
        </a:solidFill>
      </c:spPr>
    </c:sideWall>
    <c:backWall>
      <c:thickness val="0"/>
      <c:spPr>
        <a:solidFill>
          <a:schemeClr val="bg1">
            <a:lumMod val="85000"/>
          </a:schemeClr>
        </a:solidFill>
      </c:spPr>
    </c:backWall>
    <c:plotArea>
      <c:layout>
        <c:manualLayout>
          <c:layoutTarget val="inner"/>
          <c:xMode val="edge"/>
          <c:yMode val="edge"/>
          <c:x val="0.12895407769274086"/>
          <c:y val="0.13953511007434541"/>
          <c:w val="0.81752019065586667"/>
          <c:h val="0.6578083760647711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tx>
          <c:spPr>
            <a:solidFill>
              <a:srgbClr val="3366FF"/>
            </a:solidFill>
            <a:ln w="25400">
              <a:noFill/>
            </a:ln>
          </c:spPr>
          <c:invertIfNegative val="0"/>
          <c:cat>
            <c:strRef>
              <c:f>Gráficos!$A$5:$A$16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Gráficos!$B$5:$B$16</c:f>
              <c:numCache>
                <c:formatCode>_("R$ "* #,##0.00_);_("R$ "* \(#,##0.00\);_("R$ "*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FD3-4471-B121-E8C686D5E2ED}"/>
            </c:ext>
          </c:extLst>
        </c:ser>
        <c:ser>
          <c:idx val="1"/>
          <c:order val="1"/>
          <c:tx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tx>
          <c:spPr>
            <a:solidFill>
              <a:srgbClr val="FF0000"/>
            </a:solidFill>
            <a:ln w="25400">
              <a:noFill/>
            </a:ln>
          </c:spPr>
          <c:invertIfNegative val="0"/>
          <c:cat>
            <c:strRef>
              <c:f>Gráficos!$A$5:$A$16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Gráficos!$C$5:$C$16</c:f>
              <c:numCache>
                <c:formatCode>_("R$ "* #,##0.00_);_("R$ "* \(#,##0.00\);_("R$ "*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FD3-4471-B121-E8C686D5E2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205106047"/>
        <c:axId val="1"/>
        <c:axId val="0"/>
      </c:bar3DChart>
      <c:catAx>
        <c:axId val="120510604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205106047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5184882911533868"/>
          <c:y val="2.6578770676921201E-2"/>
          <c:w val="0.19465333256700579"/>
          <c:h val="9.9670913228869631E-2"/>
        </c:manualLayout>
      </c:layout>
      <c:overlay val="0"/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txPr>
    <a:bodyPr/>
    <a:lstStyle/>
    <a:p>
      <a:pPr>
        <a:defRPr sz="8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t-BR"/>
    </a:p>
  </c:txPr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Orçado x Realizado 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  <c:spPr>
        <a:solidFill>
          <a:schemeClr val="bg1">
            <a:lumMod val="85000"/>
          </a:schemeClr>
        </a:solidFill>
      </c:spPr>
    </c:sideWall>
    <c:backWall>
      <c:thickness val="0"/>
      <c:spPr>
        <a:solidFill>
          <a:schemeClr val="bg1">
            <a:lumMod val="85000"/>
          </a:schemeClr>
        </a:solidFill>
      </c:spPr>
    </c:backWall>
    <c:plotArea>
      <c:layout>
        <c:manualLayout>
          <c:layoutTarget val="inner"/>
          <c:xMode val="edge"/>
          <c:yMode val="edge"/>
          <c:x val="0.13834967852804361"/>
          <c:y val="0.14285737459992506"/>
          <c:w val="0.80582619774228914"/>
          <c:h val="0.6445193179624525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Gráficos!$H$14</c:f>
              <c:strCache>
                <c:ptCount val="1"/>
                <c:pt idx="0">
                  <c:v>Orçado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cat>
            <c:strRef>
              <c:f>Gráficos!$G$15:$G$26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Gráficos!$H$15:$H$26</c:f>
              <c:numCache>
                <c:formatCode>_("R$ "* #,##0.00_);_("R$ "* \(#,##0.00\);_("R$ "*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D9-4F80-A537-04B5FA628853}"/>
            </c:ext>
          </c:extLst>
        </c:ser>
        <c:ser>
          <c:idx val="1"/>
          <c:order val="1"/>
          <c:tx>
            <c:strRef>
              <c:f>Gráficos!$I$14</c:f>
              <c:strCache>
                <c:ptCount val="1"/>
                <c:pt idx="0">
                  <c:v>Realizado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cat>
            <c:strRef>
              <c:f>Gráficos!$G$15:$G$26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Gráficos!$I$15:$I$26</c:f>
              <c:numCache>
                <c:formatCode>_("R$ "* #,##0.00_);_("R$ "* \(#,##0.00\);_("R$ "*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7D9-4F80-A537-04B5FA6288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205103647"/>
        <c:axId val="1"/>
        <c:axId val="0"/>
      </c:bar3DChart>
      <c:catAx>
        <c:axId val="120510364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205103647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2089595596666922"/>
          <c:y val="2.6578770676921201E-2"/>
          <c:w val="0.19418061819942412"/>
          <c:h val="9.9670913228869631E-2"/>
        </c:manualLayout>
      </c:layout>
      <c:overlay val="0"/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txPr>
    <a:bodyPr/>
    <a:lstStyle/>
    <a:p>
      <a:pPr>
        <a:defRPr sz="8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t-BR"/>
    </a:p>
  </c:txPr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'P&#225;gina Inicial'!A1"/><Relationship Id="rId7" Type="http://schemas.openxmlformats.org/officeDocument/2006/relationships/image" Target="../media/image2.png"/><Relationship Id="rId2" Type="http://schemas.openxmlformats.org/officeDocument/2006/relationships/image" Target="../media/image3.jpeg"/><Relationship Id="rId1" Type="http://schemas.openxmlformats.org/officeDocument/2006/relationships/chart" Target="../charts/chart1.xml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3" Type="http://schemas.openxmlformats.org/officeDocument/2006/relationships/hyperlink" Target="#'P&#225;gina Inicial'!A1"/><Relationship Id="rId7" Type="http://schemas.openxmlformats.org/officeDocument/2006/relationships/image" Target="../media/image2.png"/><Relationship Id="rId2" Type="http://schemas.openxmlformats.org/officeDocument/2006/relationships/image" Target="../media/image3.jpeg"/><Relationship Id="rId1" Type="http://schemas.openxmlformats.org/officeDocument/2006/relationships/chart" Target="../charts/chart2.xml"/><Relationship Id="rId6" Type="http://schemas.openxmlformats.org/officeDocument/2006/relationships/image" Target="../media/image7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3" Type="http://schemas.openxmlformats.org/officeDocument/2006/relationships/hyperlink" Target="#'P&#225;gina Inicial'!A1"/><Relationship Id="rId7" Type="http://schemas.openxmlformats.org/officeDocument/2006/relationships/image" Target="../media/image2.png"/><Relationship Id="rId2" Type="http://schemas.openxmlformats.org/officeDocument/2006/relationships/image" Target="../media/image3.jpeg"/><Relationship Id="rId1" Type="http://schemas.openxmlformats.org/officeDocument/2006/relationships/chart" Target="../charts/chart3.xml"/><Relationship Id="rId6" Type="http://schemas.openxmlformats.org/officeDocument/2006/relationships/image" Target="../media/image7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3" Type="http://schemas.openxmlformats.org/officeDocument/2006/relationships/hyperlink" Target="#'P&#225;gina Inicial'!A1"/><Relationship Id="rId7" Type="http://schemas.openxmlformats.org/officeDocument/2006/relationships/image" Target="../media/image2.png"/><Relationship Id="rId2" Type="http://schemas.openxmlformats.org/officeDocument/2006/relationships/image" Target="../media/image3.jpeg"/><Relationship Id="rId1" Type="http://schemas.openxmlformats.org/officeDocument/2006/relationships/chart" Target="../charts/chart4.xml"/><Relationship Id="rId6" Type="http://schemas.openxmlformats.org/officeDocument/2006/relationships/image" Target="../media/image7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3" Type="http://schemas.openxmlformats.org/officeDocument/2006/relationships/hyperlink" Target="#'P&#225;gina Inicial'!A1"/><Relationship Id="rId7" Type="http://schemas.openxmlformats.org/officeDocument/2006/relationships/image" Target="../media/image2.png"/><Relationship Id="rId2" Type="http://schemas.openxmlformats.org/officeDocument/2006/relationships/image" Target="../media/image3.jpeg"/><Relationship Id="rId1" Type="http://schemas.openxmlformats.org/officeDocument/2006/relationships/chart" Target="../charts/chart5.xml"/><Relationship Id="rId6" Type="http://schemas.openxmlformats.org/officeDocument/2006/relationships/image" Target="../media/image7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3" Type="http://schemas.openxmlformats.org/officeDocument/2006/relationships/hyperlink" Target="#'P&#225;gina Inicial'!A1"/><Relationship Id="rId7" Type="http://schemas.openxmlformats.org/officeDocument/2006/relationships/image" Target="../media/image2.png"/><Relationship Id="rId2" Type="http://schemas.openxmlformats.org/officeDocument/2006/relationships/image" Target="../media/image3.jpeg"/><Relationship Id="rId1" Type="http://schemas.openxmlformats.org/officeDocument/2006/relationships/chart" Target="../charts/chart6.xml"/><Relationship Id="rId6" Type="http://schemas.openxmlformats.org/officeDocument/2006/relationships/image" Target="../media/image7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3" Type="http://schemas.openxmlformats.org/officeDocument/2006/relationships/hyperlink" Target="#'P&#225;gina Inicial'!A1"/><Relationship Id="rId7" Type="http://schemas.openxmlformats.org/officeDocument/2006/relationships/image" Target="../media/image2.png"/><Relationship Id="rId2" Type="http://schemas.openxmlformats.org/officeDocument/2006/relationships/image" Target="../media/image3.jpeg"/><Relationship Id="rId1" Type="http://schemas.openxmlformats.org/officeDocument/2006/relationships/chart" Target="../charts/chart7.xml"/><Relationship Id="rId6" Type="http://schemas.openxmlformats.org/officeDocument/2006/relationships/image" Target="../media/image7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3" Type="http://schemas.openxmlformats.org/officeDocument/2006/relationships/hyperlink" Target="#'P&#225;gina Inicial'!A1"/><Relationship Id="rId7" Type="http://schemas.openxmlformats.org/officeDocument/2006/relationships/image" Target="../media/image2.png"/><Relationship Id="rId2" Type="http://schemas.openxmlformats.org/officeDocument/2006/relationships/image" Target="../media/image3.jpeg"/><Relationship Id="rId1" Type="http://schemas.openxmlformats.org/officeDocument/2006/relationships/chart" Target="../charts/chart8.xml"/><Relationship Id="rId6" Type="http://schemas.openxmlformats.org/officeDocument/2006/relationships/image" Target="../media/image7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3" Type="http://schemas.openxmlformats.org/officeDocument/2006/relationships/hyperlink" Target="#'P&#225;gina Inicial'!A1"/><Relationship Id="rId7" Type="http://schemas.openxmlformats.org/officeDocument/2006/relationships/image" Target="../media/image2.png"/><Relationship Id="rId2" Type="http://schemas.openxmlformats.org/officeDocument/2006/relationships/image" Target="../media/image3.jpeg"/><Relationship Id="rId1" Type="http://schemas.openxmlformats.org/officeDocument/2006/relationships/chart" Target="../charts/chart9.xml"/><Relationship Id="rId6" Type="http://schemas.openxmlformats.org/officeDocument/2006/relationships/image" Target="../media/image7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3" Type="http://schemas.openxmlformats.org/officeDocument/2006/relationships/hyperlink" Target="#'P&#225;gina Inicial'!A1"/><Relationship Id="rId7" Type="http://schemas.openxmlformats.org/officeDocument/2006/relationships/image" Target="../media/image2.png"/><Relationship Id="rId2" Type="http://schemas.openxmlformats.org/officeDocument/2006/relationships/image" Target="../media/image3.jpeg"/><Relationship Id="rId1" Type="http://schemas.openxmlformats.org/officeDocument/2006/relationships/chart" Target="../charts/chart10.xml"/><Relationship Id="rId6" Type="http://schemas.openxmlformats.org/officeDocument/2006/relationships/image" Target="../media/image7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3" Type="http://schemas.openxmlformats.org/officeDocument/2006/relationships/hyperlink" Target="#'P&#225;gina Inicial'!A1"/><Relationship Id="rId7" Type="http://schemas.openxmlformats.org/officeDocument/2006/relationships/image" Target="../media/image2.png"/><Relationship Id="rId2" Type="http://schemas.openxmlformats.org/officeDocument/2006/relationships/image" Target="../media/image3.jpeg"/><Relationship Id="rId1" Type="http://schemas.openxmlformats.org/officeDocument/2006/relationships/chart" Target="../charts/chart11.xml"/><Relationship Id="rId6" Type="http://schemas.openxmlformats.org/officeDocument/2006/relationships/image" Target="../media/image7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hyperlink" Target="#'P&#225;gina Inicial'!A1"/><Relationship Id="rId7" Type="http://schemas.openxmlformats.org/officeDocument/2006/relationships/image" Target="../media/image6.png"/><Relationship Id="rId2" Type="http://schemas.openxmlformats.org/officeDocument/2006/relationships/image" Target="../media/image3.jpeg"/><Relationship Id="rId1" Type="http://schemas.openxmlformats.org/officeDocument/2006/relationships/chart" Target="../charts/chart12.xml"/><Relationship Id="rId6" Type="http://schemas.openxmlformats.org/officeDocument/2006/relationships/image" Target="../media/image2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'P&#225;gina Inicial'!A1"/><Relationship Id="rId1" Type="http://schemas.openxmlformats.org/officeDocument/2006/relationships/chart" Target="../charts/chart13.xml"/><Relationship Id="rId4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7" Type="http://schemas.openxmlformats.org/officeDocument/2006/relationships/image" Target="../media/image2.png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image" Target="../media/image4.png"/><Relationship Id="rId5" Type="http://schemas.openxmlformats.org/officeDocument/2006/relationships/hyperlink" Target="#'P&#225;gina Inicial'!A1"/><Relationship Id="rId4" Type="http://schemas.openxmlformats.org/officeDocument/2006/relationships/chart" Target="../charts/chart17.xml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4.png"/><Relationship Id="rId1" Type="http://schemas.openxmlformats.org/officeDocument/2006/relationships/hyperlink" Target="#'P&#225;gina Inicial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485775</xdr:colOff>
      <xdr:row>3</xdr:row>
      <xdr:rowOff>381000</xdr:rowOff>
    </xdr:to>
    <xdr:pic>
      <xdr:nvPicPr>
        <xdr:cNvPr id="3641" name="Imagem 3">
          <a:extLst>
            <a:ext uri="{FF2B5EF4-FFF2-40B4-BE49-F238E27FC236}">
              <a16:creationId xmlns:a16="http://schemas.microsoft.com/office/drawing/2014/main" id="{26501D0C-E9F0-AF0C-2D4B-6B1742B75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93407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699135</xdr:colOff>
      <xdr:row>2</xdr:row>
      <xdr:rowOff>9525</xdr:rowOff>
    </xdr:from>
    <xdr:ext cx="1024098" cy="457200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BFEB495A-E464-2590-EC40-583DE6CEC19A}"/>
            </a:ext>
          </a:extLst>
        </xdr:cNvPr>
        <xdr:cNvSpPr txBox="1"/>
      </xdr:nvSpPr>
      <xdr:spPr>
        <a:xfrm>
          <a:off x="2571750" y="333375"/>
          <a:ext cx="1019175" cy="457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pt-BR" sz="2600" b="1">
              <a:solidFill>
                <a:srgbClr val="FFFF00"/>
              </a:solidFill>
            </a:rPr>
            <a:t>2026</a:t>
          </a:r>
        </a:p>
      </xdr:txBody>
    </xdr:sp>
    <xdr:clientData/>
  </xdr:oneCellAnchor>
  <xdr:twoCellAnchor editAs="oneCell">
    <xdr:from>
      <xdr:col>1</xdr:col>
      <xdr:colOff>304800</xdr:colOff>
      <xdr:row>28</xdr:row>
      <xdr:rowOff>123825</xdr:rowOff>
    </xdr:from>
    <xdr:to>
      <xdr:col>7</xdr:col>
      <xdr:colOff>457200</xdr:colOff>
      <xdr:row>31</xdr:row>
      <xdr:rowOff>304800</xdr:rowOff>
    </xdr:to>
    <xdr:pic>
      <xdr:nvPicPr>
        <xdr:cNvPr id="3643" name="Imagem 1">
          <a:extLst>
            <a:ext uri="{FF2B5EF4-FFF2-40B4-BE49-F238E27FC236}">
              <a16:creationId xmlns:a16="http://schemas.microsoft.com/office/drawing/2014/main" id="{B84DF9A7-E094-F5DE-C53C-94F5AFE1A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" y="4143375"/>
          <a:ext cx="42386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159</xdr:row>
      <xdr:rowOff>19050</xdr:rowOff>
    </xdr:from>
    <xdr:to>
      <xdr:col>8</xdr:col>
      <xdr:colOff>1152525</xdr:colOff>
      <xdr:row>172</xdr:row>
      <xdr:rowOff>152400</xdr:rowOff>
    </xdr:to>
    <xdr:graphicFrame macro="">
      <xdr:nvGraphicFramePr>
        <xdr:cNvPr id="3356863" name="Chart 9">
          <a:extLst>
            <a:ext uri="{FF2B5EF4-FFF2-40B4-BE49-F238E27FC236}">
              <a16:creationId xmlns:a16="http://schemas.microsoft.com/office/drawing/2014/main" id="{6EA8F23A-0887-7D1F-4879-4065961B57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207</xdr:row>
      <xdr:rowOff>9525</xdr:rowOff>
    </xdr:from>
    <xdr:to>
      <xdr:col>1</xdr:col>
      <xdr:colOff>9525</xdr:colOff>
      <xdr:row>213</xdr:row>
      <xdr:rowOff>152400</xdr:rowOff>
    </xdr:to>
    <xdr:pic>
      <xdr:nvPicPr>
        <xdr:cNvPr id="3356864" name="Imagem 8" descr="Base-Planilha-2011-V-3.jpg">
          <a:extLst>
            <a:ext uri="{FF2B5EF4-FFF2-40B4-BE49-F238E27FC236}">
              <a16:creationId xmlns:a16="http://schemas.microsoft.com/office/drawing/2014/main" id="{4E5AE738-42FC-7B32-1114-73F0EC602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660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228600</xdr:colOff>
      <xdr:row>11</xdr:row>
      <xdr:rowOff>9525</xdr:rowOff>
    </xdr:from>
    <xdr:to>
      <xdr:col>12</xdr:col>
      <xdr:colOff>1066800</xdr:colOff>
      <xdr:row>11</xdr:row>
      <xdr:rowOff>238125</xdr:rowOff>
    </xdr:to>
    <xdr:pic>
      <xdr:nvPicPr>
        <xdr:cNvPr id="3356865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148F3AC6-9DC6-761D-8468-5BBD94A85E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6975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183</xdr:row>
      <xdr:rowOff>9525</xdr:rowOff>
    </xdr:from>
    <xdr:to>
      <xdr:col>12</xdr:col>
      <xdr:colOff>1247775</xdr:colOff>
      <xdr:row>188</xdr:row>
      <xdr:rowOff>152400</xdr:rowOff>
    </xdr:to>
    <xdr:pic>
      <xdr:nvPicPr>
        <xdr:cNvPr id="3356866" name="Imagem 11" descr="Planilha Controle Financeiro 2014 _casal_doesangue.jpg">
          <a:extLst>
            <a:ext uri="{FF2B5EF4-FFF2-40B4-BE49-F238E27FC236}">
              <a16:creationId xmlns:a16="http://schemas.microsoft.com/office/drawing/2014/main" id="{85398799-EE7D-AA78-2690-5AD486A92351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89375"/>
          <a:ext cx="232410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323850</xdr:colOff>
      <xdr:row>146</xdr:row>
      <xdr:rowOff>76200</xdr:rowOff>
    </xdr:from>
    <xdr:to>
      <xdr:col>12</xdr:col>
      <xdr:colOff>904875</xdr:colOff>
      <xdr:row>154</xdr:row>
      <xdr:rowOff>104775</xdr:rowOff>
    </xdr:to>
    <xdr:pic>
      <xdr:nvPicPr>
        <xdr:cNvPr id="3356867" name="Imagem 1">
          <a:extLst>
            <a:ext uri="{FF2B5EF4-FFF2-40B4-BE49-F238E27FC236}">
              <a16:creationId xmlns:a16="http://schemas.microsoft.com/office/drawing/2014/main" id="{0D5D4482-5A63-CBCC-741E-3F0F1AF9B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24031575"/>
          <a:ext cx="1666875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163</xdr:row>
      <xdr:rowOff>104775</xdr:rowOff>
    </xdr:from>
    <xdr:to>
      <xdr:col>4</xdr:col>
      <xdr:colOff>1095375</xdr:colOff>
      <xdr:row>168</xdr:row>
      <xdr:rowOff>123825</xdr:rowOff>
    </xdr:to>
    <xdr:pic>
      <xdr:nvPicPr>
        <xdr:cNvPr id="3356868" name="Imagem 1">
          <a:extLst>
            <a:ext uri="{FF2B5EF4-FFF2-40B4-BE49-F238E27FC236}">
              <a16:creationId xmlns:a16="http://schemas.microsoft.com/office/drawing/2014/main" id="{AAA694B6-5E21-486A-CC65-8826A55D3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6403300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159</xdr:row>
      <xdr:rowOff>19050</xdr:rowOff>
    </xdr:from>
    <xdr:to>
      <xdr:col>8</xdr:col>
      <xdr:colOff>1152525</xdr:colOff>
      <xdr:row>172</xdr:row>
      <xdr:rowOff>152400</xdr:rowOff>
    </xdr:to>
    <xdr:graphicFrame macro="">
      <xdr:nvGraphicFramePr>
        <xdr:cNvPr id="2121521" name="Chart 9">
          <a:extLst>
            <a:ext uri="{FF2B5EF4-FFF2-40B4-BE49-F238E27FC236}">
              <a16:creationId xmlns:a16="http://schemas.microsoft.com/office/drawing/2014/main" id="{E7F2392E-83AB-08C8-71EA-F647A0233C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207</xdr:row>
      <xdr:rowOff>9525</xdr:rowOff>
    </xdr:from>
    <xdr:to>
      <xdr:col>1</xdr:col>
      <xdr:colOff>9525</xdr:colOff>
      <xdr:row>213</xdr:row>
      <xdr:rowOff>152400</xdr:rowOff>
    </xdr:to>
    <xdr:pic>
      <xdr:nvPicPr>
        <xdr:cNvPr id="2121522" name="Imagem 8" descr="Base-Planilha-2011-V-3.jpg">
          <a:extLst>
            <a:ext uri="{FF2B5EF4-FFF2-40B4-BE49-F238E27FC236}">
              <a16:creationId xmlns:a16="http://schemas.microsoft.com/office/drawing/2014/main" id="{96053417-D972-DD22-BC15-DC015EC492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56475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228600</xdr:colOff>
      <xdr:row>11</xdr:row>
      <xdr:rowOff>9525</xdr:rowOff>
    </xdr:from>
    <xdr:to>
      <xdr:col>12</xdr:col>
      <xdr:colOff>1066800</xdr:colOff>
      <xdr:row>11</xdr:row>
      <xdr:rowOff>238125</xdr:rowOff>
    </xdr:to>
    <xdr:pic>
      <xdr:nvPicPr>
        <xdr:cNvPr id="2121523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BF5A46D0-28B1-DADD-FBA5-26C72E25C7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6975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183</xdr:row>
      <xdr:rowOff>9525</xdr:rowOff>
    </xdr:from>
    <xdr:to>
      <xdr:col>12</xdr:col>
      <xdr:colOff>1247775</xdr:colOff>
      <xdr:row>188</xdr:row>
      <xdr:rowOff>152400</xdr:rowOff>
    </xdr:to>
    <xdr:pic>
      <xdr:nvPicPr>
        <xdr:cNvPr id="2121524" name="Imagem 11" descr="Planilha Controle Financeiro 2014 _casal_doesangue.jpg">
          <a:extLst>
            <a:ext uri="{FF2B5EF4-FFF2-40B4-BE49-F238E27FC236}">
              <a16:creationId xmlns:a16="http://schemas.microsoft.com/office/drawing/2014/main" id="{EF63D184-3301-B869-C3E5-513120944F7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79850"/>
          <a:ext cx="232410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207</xdr:row>
      <xdr:rowOff>9525</xdr:rowOff>
    </xdr:from>
    <xdr:to>
      <xdr:col>13</xdr:col>
      <xdr:colOff>38100</xdr:colOff>
      <xdr:row>213</xdr:row>
      <xdr:rowOff>152400</xdr:rowOff>
    </xdr:to>
    <xdr:pic>
      <xdr:nvPicPr>
        <xdr:cNvPr id="2121525" name="Imagem 10" descr="Base .jpg">
          <a:extLst>
            <a:ext uri="{FF2B5EF4-FFF2-40B4-BE49-F238E27FC236}">
              <a16:creationId xmlns:a16="http://schemas.microsoft.com/office/drawing/2014/main" id="{C09002A2-0C08-BF47-3903-E47FB4F0C99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56475"/>
          <a:ext cx="111537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163</xdr:row>
      <xdr:rowOff>104775</xdr:rowOff>
    </xdr:from>
    <xdr:to>
      <xdr:col>4</xdr:col>
      <xdr:colOff>1095375</xdr:colOff>
      <xdr:row>168</xdr:row>
      <xdr:rowOff>123825</xdr:rowOff>
    </xdr:to>
    <xdr:pic>
      <xdr:nvPicPr>
        <xdr:cNvPr id="2121526" name="Imagem 1">
          <a:extLst>
            <a:ext uri="{FF2B5EF4-FFF2-40B4-BE49-F238E27FC236}">
              <a16:creationId xmlns:a16="http://schemas.microsoft.com/office/drawing/2014/main" id="{F65BEBDF-3440-CBAC-1E4F-B833D18A5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6393775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323850</xdr:colOff>
      <xdr:row>146</xdr:row>
      <xdr:rowOff>76200</xdr:rowOff>
    </xdr:from>
    <xdr:to>
      <xdr:col>12</xdr:col>
      <xdr:colOff>904875</xdr:colOff>
      <xdr:row>154</xdr:row>
      <xdr:rowOff>104775</xdr:rowOff>
    </xdr:to>
    <xdr:pic>
      <xdr:nvPicPr>
        <xdr:cNvPr id="2121527" name="Imagem 1">
          <a:extLst>
            <a:ext uri="{FF2B5EF4-FFF2-40B4-BE49-F238E27FC236}">
              <a16:creationId xmlns:a16="http://schemas.microsoft.com/office/drawing/2014/main" id="{2615F79C-EE3D-EA6C-45DB-C50AECE7A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24031575"/>
          <a:ext cx="1666875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159</xdr:row>
      <xdr:rowOff>19050</xdr:rowOff>
    </xdr:from>
    <xdr:to>
      <xdr:col>8</xdr:col>
      <xdr:colOff>1152525</xdr:colOff>
      <xdr:row>172</xdr:row>
      <xdr:rowOff>152400</xdr:rowOff>
    </xdr:to>
    <xdr:graphicFrame macro="">
      <xdr:nvGraphicFramePr>
        <xdr:cNvPr id="2095930" name="Chart 9">
          <a:extLst>
            <a:ext uri="{FF2B5EF4-FFF2-40B4-BE49-F238E27FC236}">
              <a16:creationId xmlns:a16="http://schemas.microsoft.com/office/drawing/2014/main" id="{D8A51F16-60D6-0AA9-84AF-80C4467D00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207</xdr:row>
      <xdr:rowOff>9525</xdr:rowOff>
    </xdr:from>
    <xdr:to>
      <xdr:col>1</xdr:col>
      <xdr:colOff>9525</xdr:colOff>
      <xdr:row>213</xdr:row>
      <xdr:rowOff>152400</xdr:rowOff>
    </xdr:to>
    <xdr:pic>
      <xdr:nvPicPr>
        <xdr:cNvPr id="2095931" name="Imagem 8" descr="Base-Planilha-2011-V-3.jpg">
          <a:extLst>
            <a:ext uri="{FF2B5EF4-FFF2-40B4-BE49-F238E27FC236}">
              <a16:creationId xmlns:a16="http://schemas.microsoft.com/office/drawing/2014/main" id="{777BE9FA-48A0-AC5B-99DE-E12304BE7D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56475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228600</xdr:colOff>
      <xdr:row>11</xdr:row>
      <xdr:rowOff>9525</xdr:rowOff>
    </xdr:from>
    <xdr:to>
      <xdr:col>12</xdr:col>
      <xdr:colOff>1066800</xdr:colOff>
      <xdr:row>11</xdr:row>
      <xdr:rowOff>238125</xdr:rowOff>
    </xdr:to>
    <xdr:pic>
      <xdr:nvPicPr>
        <xdr:cNvPr id="2095932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1AFE4C52-DD43-2274-C347-F779388C44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6975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183</xdr:row>
      <xdr:rowOff>9525</xdr:rowOff>
    </xdr:from>
    <xdr:to>
      <xdr:col>12</xdr:col>
      <xdr:colOff>1247775</xdr:colOff>
      <xdr:row>188</xdr:row>
      <xdr:rowOff>152400</xdr:rowOff>
    </xdr:to>
    <xdr:pic>
      <xdr:nvPicPr>
        <xdr:cNvPr id="2095933" name="Imagem 11" descr="Planilha Controle Financeiro 2014 _casal_doesangue.jpg">
          <a:extLst>
            <a:ext uri="{FF2B5EF4-FFF2-40B4-BE49-F238E27FC236}">
              <a16:creationId xmlns:a16="http://schemas.microsoft.com/office/drawing/2014/main" id="{5AB88F65-8235-E348-A2D1-4563CB3865D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79850"/>
          <a:ext cx="232410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207</xdr:row>
      <xdr:rowOff>9525</xdr:rowOff>
    </xdr:from>
    <xdr:to>
      <xdr:col>13</xdr:col>
      <xdr:colOff>38100</xdr:colOff>
      <xdr:row>213</xdr:row>
      <xdr:rowOff>152400</xdr:rowOff>
    </xdr:to>
    <xdr:pic>
      <xdr:nvPicPr>
        <xdr:cNvPr id="2095934" name="Imagem 10" descr="Base .jpg">
          <a:extLst>
            <a:ext uri="{FF2B5EF4-FFF2-40B4-BE49-F238E27FC236}">
              <a16:creationId xmlns:a16="http://schemas.microsoft.com/office/drawing/2014/main" id="{E3093014-2278-BEC5-F66A-363F8CD1F5F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56475"/>
          <a:ext cx="111537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163</xdr:row>
      <xdr:rowOff>104775</xdr:rowOff>
    </xdr:from>
    <xdr:to>
      <xdr:col>4</xdr:col>
      <xdr:colOff>1095375</xdr:colOff>
      <xdr:row>168</xdr:row>
      <xdr:rowOff>123825</xdr:rowOff>
    </xdr:to>
    <xdr:pic>
      <xdr:nvPicPr>
        <xdr:cNvPr id="2095935" name="Imagem 1">
          <a:extLst>
            <a:ext uri="{FF2B5EF4-FFF2-40B4-BE49-F238E27FC236}">
              <a16:creationId xmlns:a16="http://schemas.microsoft.com/office/drawing/2014/main" id="{2F0640CA-4514-1EB5-C7AC-8B13746B3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6393775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323850</xdr:colOff>
      <xdr:row>146</xdr:row>
      <xdr:rowOff>76200</xdr:rowOff>
    </xdr:from>
    <xdr:to>
      <xdr:col>12</xdr:col>
      <xdr:colOff>904875</xdr:colOff>
      <xdr:row>154</xdr:row>
      <xdr:rowOff>104775</xdr:rowOff>
    </xdr:to>
    <xdr:pic>
      <xdr:nvPicPr>
        <xdr:cNvPr id="2095936" name="Imagem 1">
          <a:extLst>
            <a:ext uri="{FF2B5EF4-FFF2-40B4-BE49-F238E27FC236}">
              <a16:creationId xmlns:a16="http://schemas.microsoft.com/office/drawing/2014/main" id="{A6C20A6D-A857-9D6F-7266-BEE11EFB1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24031575"/>
          <a:ext cx="1666875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159</xdr:row>
      <xdr:rowOff>19050</xdr:rowOff>
    </xdr:from>
    <xdr:to>
      <xdr:col>8</xdr:col>
      <xdr:colOff>1152525</xdr:colOff>
      <xdr:row>172</xdr:row>
      <xdr:rowOff>152400</xdr:rowOff>
    </xdr:to>
    <xdr:graphicFrame macro="">
      <xdr:nvGraphicFramePr>
        <xdr:cNvPr id="2097980" name="Chart 9">
          <a:extLst>
            <a:ext uri="{FF2B5EF4-FFF2-40B4-BE49-F238E27FC236}">
              <a16:creationId xmlns:a16="http://schemas.microsoft.com/office/drawing/2014/main" id="{650BB0EA-B7C1-6ADC-42B8-B5751F3675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207</xdr:row>
      <xdr:rowOff>9525</xdr:rowOff>
    </xdr:from>
    <xdr:to>
      <xdr:col>1</xdr:col>
      <xdr:colOff>9525</xdr:colOff>
      <xdr:row>213</xdr:row>
      <xdr:rowOff>152400</xdr:rowOff>
    </xdr:to>
    <xdr:pic>
      <xdr:nvPicPr>
        <xdr:cNvPr id="2097981" name="Imagem 8" descr="Base-Planilha-2011-V-3.jpg">
          <a:extLst>
            <a:ext uri="{FF2B5EF4-FFF2-40B4-BE49-F238E27FC236}">
              <a16:creationId xmlns:a16="http://schemas.microsoft.com/office/drawing/2014/main" id="{99630044-2B78-ECCC-FD6B-70A858968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56475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228600</xdr:colOff>
      <xdr:row>11</xdr:row>
      <xdr:rowOff>9525</xdr:rowOff>
    </xdr:from>
    <xdr:to>
      <xdr:col>12</xdr:col>
      <xdr:colOff>1066800</xdr:colOff>
      <xdr:row>11</xdr:row>
      <xdr:rowOff>238125</xdr:rowOff>
    </xdr:to>
    <xdr:pic>
      <xdr:nvPicPr>
        <xdr:cNvPr id="2097982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6E745288-25F3-290B-D6B3-DE036CF04B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6975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183</xdr:row>
      <xdr:rowOff>9525</xdr:rowOff>
    </xdr:from>
    <xdr:to>
      <xdr:col>12</xdr:col>
      <xdr:colOff>1247775</xdr:colOff>
      <xdr:row>188</xdr:row>
      <xdr:rowOff>152400</xdr:rowOff>
    </xdr:to>
    <xdr:pic>
      <xdr:nvPicPr>
        <xdr:cNvPr id="2097983" name="Imagem 11" descr="Planilha Controle Financeiro 2014 _casal_doesangue.jpg">
          <a:extLst>
            <a:ext uri="{FF2B5EF4-FFF2-40B4-BE49-F238E27FC236}">
              <a16:creationId xmlns:a16="http://schemas.microsoft.com/office/drawing/2014/main" id="{AF840BB2-FCCA-734A-30B6-8AA275229E4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79850"/>
          <a:ext cx="232410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207</xdr:row>
      <xdr:rowOff>9525</xdr:rowOff>
    </xdr:from>
    <xdr:to>
      <xdr:col>13</xdr:col>
      <xdr:colOff>38100</xdr:colOff>
      <xdr:row>213</xdr:row>
      <xdr:rowOff>152400</xdr:rowOff>
    </xdr:to>
    <xdr:pic>
      <xdr:nvPicPr>
        <xdr:cNvPr id="2097984" name="Imagem 10" descr="Base .jpg">
          <a:extLst>
            <a:ext uri="{FF2B5EF4-FFF2-40B4-BE49-F238E27FC236}">
              <a16:creationId xmlns:a16="http://schemas.microsoft.com/office/drawing/2014/main" id="{93BDA24D-A74E-A1EB-A53A-2A3ACC878A7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56475"/>
          <a:ext cx="111537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163</xdr:row>
      <xdr:rowOff>104775</xdr:rowOff>
    </xdr:from>
    <xdr:to>
      <xdr:col>4</xdr:col>
      <xdr:colOff>1095375</xdr:colOff>
      <xdr:row>168</xdr:row>
      <xdr:rowOff>123825</xdr:rowOff>
    </xdr:to>
    <xdr:pic>
      <xdr:nvPicPr>
        <xdr:cNvPr id="2097985" name="Imagem 1">
          <a:extLst>
            <a:ext uri="{FF2B5EF4-FFF2-40B4-BE49-F238E27FC236}">
              <a16:creationId xmlns:a16="http://schemas.microsoft.com/office/drawing/2014/main" id="{7A007392-6963-8890-A9EA-3B1795B09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6393775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323850</xdr:colOff>
      <xdr:row>146</xdr:row>
      <xdr:rowOff>76200</xdr:rowOff>
    </xdr:from>
    <xdr:to>
      <xdr:col>12</xdr:col>
      <xdr:colOff>904875</xdr:colOff>
      <xdr:row>154</xdr:row>
      <xdr:rowOff>104775</xdr:rowOff>
    </xdr:to>
    <xdr:pic>
      <xdr:nvPicPr>
        <xdr:cNvPr id="2097986" name="Imagem 1">
          <a:extLst>
            <a:ext uri="{FF2B5EF4-FFF2-40B4-BE49-F238E27FC236}">
              <a16:creationId xmlns:a16="http://schemas.microsoft.com/office/drawing/2014/main" id="{FB3AC926-001A-0D3D-33C6-561D5361E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24031575"/>
          <a:ext cx="1666875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159</xdr:row>
      <xdr:rowOff>19050</xdr:rowOff>
    </xdr:from>
    <xdr:to>
      <xdr:col>8</xdr:col>
      <xdr:colOff>1152525</xdr:colOff>
      <xdr:row>172</xdr:row>
      <xdr:rowOff>152400</xdr:rowOff>
    </xdr:to>
    <xdr:graphicFrame macro="">
      <xdr:nvGraphicFramePr>
        <xdr:cNvPr id="2100026" name="Chart 9">
          <a:extLst>
            <a:ext uri="{FF2B5EF4-FFF2-40B4-BE49-F238E27FC236}">
              <a16:creationId xmlns:a16="http://schemas.microsoft.com/office/drawing/2014/main" id="{3D6EDD36-18E0-1FFE-0D11-69ED30948F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207</xdr:row>
      <xdr:rowOff>9525</xdr:rowOff>
    </xdr:from>
    <xdr:to>
      <xdr:col>1</xdr:col>
      <xdr:colOff>9525</xdr:colOff>
      <xdr:row>213</xdr:row>
      <xdr:rowOff>152400</xdr:rowOff>
    </xdr:to>
    <xdr:pic>
      <xdr:nvPicPr>
        <xdr:cNvPr id="2100027" name="Imagem 8" descr="Base-Planilha-2011-V-3.jpg">
          <a:extLst>
            <a:ext uri="{FF2B5EF4-FFF2-40B4-BE49-F238E27FC236}">
              <a16:creationId xmlns:a16="http://schemas.microsoft.com/office/drawing/2014/main" id="{47B59DA6-F48F-9A16-E7FA-D1F5E7305F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56475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228600</xdr:colOff>
      <xdr:row>11</xdr:row>
      <xdr:rowOff>9525</xdr:rowOff>
    </xdr:from>
    <xdr:to>
      <xdr:col>12</xdr:col>
      <xdr:colOff>1066800</xdr:colOff>
      <xdr:row>11</xdr:row>
      <xdr:rowOff>238125</xdr:rowOff>
    </xdr:to>
    <xdr:pic>
      <xdr:nvPicPr>
        <xdr:cNvPr id="2100028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78727790-0C8E-2945-FB17-D7066FBFD2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6975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183</xdr:row>
      <xdr:rowOff>9525</xdr:rowOff>
    </xdr:from>
    <xdr:to>
      <xdr:col>12</xdr:col>
      <xdr:colOff>1247775</xdr:colOff>
      <xdr:row>188</xdr:row>
      <xdr:rowOff>152400</xdr:rowOff>
    </xdr:to>
    <xdr:pic>
      <xdr:nvPicPr>
        <xdr:cNvPr id="2100029" name="Imagem 11" descr="Planilha Controle Financeiro 2014 _casal_doesangue.jpg">
          <a:extLst>
            <a:ext uri="{FF2B5EF4-FFF2-40B4-BE49-F238E27FC236}">
              <a16:creationId xmlns:a16="http://schemas.microsoft.com/office/drawing/2014/main" id="{B3456407-EE58-73D0-BF9E-184A1D3478DB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79850"/>
          <a:ext cx="232410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207</xdr:row>
      <xdr:rowOff>9525</xdr:rowOff>
    </xdr:from>
    <xdr:to>
      <xdr:col>13</xdr:col>
      <xdr:colOff>38100</xdr:colOff>
      <xdr:row>213</xdr:row>
      <xdr:rowOff>152400</xdr:rowOff>
    </xdr:to>
    <xdr:pic>
      <xdr:nvPicPr>
        <xdr:cNvPr id="2100030" name="Imagem 10" descr="Base .jpg">
          <a:extLst>
            <a:ext uri="{FF2B5EF4-FFF2-40B4-BE49-F238E27FC236}">
              <a16:creationId xmlns:a16="http://schemas.microsoft.com/office/drawing/2014/main" id="{A781EB73-14FC-4B03-0644-244099ED669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56475"/>
          <a:ext cx="111537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163</xdr:row>
      <xdr:rowOff>104775</xdr:rowOff>
    </xdr:from>
    <xdr:to>
      <xdr:col>4</xdr:col>
      <xdr:colOff>1095375</xdr:colOff>
      <xdr:row>168</xdr:row>
      <xdr:rowOff>123825</xdr:rowOff>
    </xdr:to>
    <xdr:pic>
      <xdr:nvPicPr>
        <xdr:cNvPr id="2100031" name="Imagem 1">
          <a:extLst>
            <a:ext uri="{FF2B5EF4-FFF2-40B4-BE49-F238E27FC236}">
              <a16:creationId xmlns:a16="http://schemas.microsoft.com/office/drawing/2014/main" id="{F1CDC146-B1BB-847C-59BA-7AB94DB02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6393775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323850</xdr:colOff>
      <xdr:row>146</xdr:row>
      <xdr:rowOff>76200</xdr:rowOff>
    </xdr:from>
    <xdr:to>
      <xdr:col>12</xdr:col>
      <xdr:colOff>904875</xdr:colOff>
      <xdr:row>154</xdr:row>
      <xdr:rowOff>104775</xdr:rowOff>
    </xdr:to>
    <xdr:pic>
      <xdr:nvPicPr>
        <xdr:cNvPr id="2100032" name="Imagem 1">
          <a:extLst>
            <a:ext uri="{FF2B5EF4-FFF2-40B4-BE49-F238E27FC236}">
              <a16:creationId xmlns:a16="http://schemas.microsoft.com/office/drawing/2014/main" id="{7A6E12E8-BD74-11BC-0F5B-A570F06E5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24031575"/>
          <a:ext cx="1666875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159</xdr:row>
      <xdr:rowOff>19050</xdr:rowOff>
    </xdr:from>
    <xdr:to>
      <xdr:col>8</xdr:col>
      <xdr:colOff>1152525</xdr:colOff>
      <xdr:row>172</xdr:row>
      <xdr:rowOff>152400</xdr:rowOff>
    </xdr:to>
    <xdr:graphicFrame macro="">
      <xdr:nvGraphicFramePr>
        <xdr:cNvPr id="2102074" name="Chart 9">
          <a:extLst>
            <a:ext uri="{FF2B5EF4-FFF2-40B4-BE49-F238E27FC236}">
              <a16:creationId xmlns:a16="http://schemas.microsoft.com/office/drawing/2014/main" id="{D2AF729E-231C-3748-E253-6012F3CC9A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207</xdr:row>
      <xdr:rowOff>9525</xdr:rowOff>
    </xdr:from>
    <xdr:to>
      <xdr:col>1</xdr:col>
      <xdr:colOff>9525</xdr:colOff>
      <xdr:row>213</xdr:row>
      <xdr:rowOff>152400</xdr:rowOff>
    </xdr:to>
    <xdr:pic>
      <xdr:nvPicPr>
        <xdr:cNvPr id="2102075" name="Imagem 8" descr="Base-Planilha-2011-V-3.jpg">
          <a:extLst>
            <a:ext uri="{FF2B5EF4-FFF2-40B4-BE49-F238E27FC236}">
              <a16:creationId xmlns:a16="http://schemas.microsoft.com/office/drawing/2014/main" id="{C1A4486E-06EB-3D3D-D5A9-D9F9EE1061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56475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228600</xdr:colOff>
      <xdr:row>11</xdr:row>
      <xdr:rowOff>9525</xdr:rowOff>
    </xdr:from>
    <xdr:to>
      <xdr:col>12</xdr:col>
      <xdr:colOff>1066800</xdr:colOff>
      <xdr:row>11</xdr:row>
      <xdr:rowOff>238125</xdr:rowOff>
    </xdr:to>
    <xdr:pic>
      <xdr:nvPicPr>
        <xdr:cNvPr id="2102076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5AB292C1-7C1E-D1E0-DE67-BB48DE88AD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6975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183</xdr:row>
      <xdr:rowOff>9525</xdr:rowOff>
    </xdr:from>
    <xdr:to>
      <xdr:col>12</xdr:col>
      <xdr:colOff>1247775</xdr:colOff>
      <xdr:row>188</xdr:row>
      <xdr:rowOff>152400</xdr:rowOff>
    </xdr:to>
    <xdr:pic>
      <xdr:nvPicPr>
        <xdr:cNvPr id="2102077" name="Imagem 11" descr="Planilha Controle Financeiro 2014 _casal_doesangue.jpg">
          <a:extLst>
            <a:ext uri="{FF2B5EF4-FFF2-40B4-BE49-F238E27FC236}">
              <a16:creationId xmlns:a16="http://schemas.microsoft.com/office/drawing/2014/main" id="{B11B81E3-8750-B64D-13F7-F282F3DF333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79850"/>
          <a:ext cx="232410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207</xdr:row>
      <xdr:rowOff>9525</xdr:rowOff>
    </xdr:from>
    <xdr:to>
      <xdr:col>13</xdr:col>
      <xdr:colOff>38100</xdr:colOff>
      <xdr:row>213</xdr:row>
      <xdr:rowOff>152400</xdr:rowOff>
    </xdr:to>
    <xdr:pic>
      <xdr:nvPicPr>
        <xdr:cNvPr id="2102078" name="Imagem 10" descr="Base .jpg">
          <a:extLst>
            <a:ext uri="{FF2B5EF4-FFF2-40B4-BE49-F238E27FC236}">
              <a16:creationId xmlns:a16="http://schemas.microsoft.com/office/drawing/2014/main" id="{C361EFDA-7D00-5008-C1D8-94CB560667E8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56475"/>
          <a:ext cx="111537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163</xdr:row>
      <xdr:rowOff>104775</xdr:rowOff>
    </xdr:from>
    <xdr:to>
      <xdr:col>4</xdr:col>
      <xdr:colOff>1095375</xdr:colOff>
      <xdr:row>168</xdr:row>
      <xdr:rowOff>123825</xdr:rowOff>
    </xdr:to>
    <xdr:pic>
      <xdr:nvPicPr>
        <xdr:cNvPr id="2102079" name="Imagem 1">
          <a:extLst>
            <a:ext uri="{FF2B5EF4-FFF2-40B4-BE49-F238E27FC236}">
              <a16:creationId xmlns:a16="http://schemas.microsoft.com/office/drawing/2014/main" id="{77804635-A4AA-14D0-C994-F2262141A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6393775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323850</xdr:colOff>
      <xdr:row>146</xdr:row>
      <xdr:rowOff>76200</xdr:rowOff>
    </xdr:from>
    <xdr:to>
      <xdr:col>12</xdr:col>
      <xdr:colOff>904875</xdr:colOff>
      <xdr:row>154</xdr:row>
      <xdr:rowOff>104775</xdr:rowOff>
    </xdr:to>
    <xdr:pic>
      <xdr:nvPicPr>
        <xdr:cNvPr id="2102080" name="Imagem 1">
          <a:extLst>
            <a:ext uri="{FF2B5EF4-FFF2-40B4-BE49-F238E27FC236}">
              <a16:creationId xmlns:a16="http://schemas.microsoft.com/office/drawing/2014/main" id="{D3BD8349-E2C7-2E93-1AFC-AA1457713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24031575"/>
          <a:ext cx="1666875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159</xdr:row>
      <xdr:rowOff>19050</xdr:rowOff>
    </xdr:from>
    <xdr:to>
      <xdr:col>8</xdr:col>
      <xdr:colOff>1152525</xdr:colOff>
      <xdr:row>172</xdr:row>
      <xdr:rowOff>152400</xdr:rowOff>
    </xdr:to>
    <xdr:graphicFrame macro="">
      <xdr:nvGraphicFramePr>
        <xdr:cNvPr id="2104122" name="Chart 9">
          <a:extLst>
            <a:ext uri="{FF2B5EF4-FFF2-40B4-BE49-F238E27FC236}">
              <a16:creationId xmlns:a16="http://schemas.microsoft.com/office/drawing/2014/main" id="{A057BEA0-72F1-2551-AF05-50B49F8547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207</xdr:row>
      <xdr:rowOff>9525</xdr:rowOff>
    </xdr:from>
    <xdr:to>
      <xdr:col>1</xdr:col>
      <xdr:colOff>9525</xdr:colOff>
      <xdr:row>213</xdr:row>
      <xdr:rowOff>152400</xdr:rowOff>
    </xdr:to>
    <xdr:pic>
      <xdr:nvPicPr>
        <xdr:cNvPr id="2104123" name="Imagem 8" descr="Base-Planilha-2011-V-3.jpg">
          <a:extLst>
            <a:ext uri="{FF2B5EF4-FFF2-40B4-BE49-F238E27FC236}">
              <a16:creationId xmlns:a16="http://schemas.microsoft.com/office/drawing/2014/main" id="{D2C8FC50-CB51-A98D-B46C-4CDDC6D62B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56475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228600</xdr:colOff>
      <xdr:row>11</xdr:row>
      <xdr:rowOff>9525</xdr:rowOff>
    </xdr:from>
    <xdr:to>
      <xdr:col>12</xdr:col>
      <xdr:colOff>1066800</xdr:colOff>
      <xdr:row>11</xdr:row>
      <xdr:rowOff>238125</xdr:rowOff>
    </xdr:to>
    <xdr:pic>
      <xdr:nvPicPr>
        <xdr:cNvPr id="2104124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919E319-1EA5-A6FF-8131-5ABB0E979B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6975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183</xdr:row>
      <xdr:rowOff>9525</xdr:rowOff>
    </xdr:from>
    <xdr:to>
      <xdr:col>12</xdr:col>
      <xdr:colOff>1247775</xdr:colOff>
      <xdr:row>188</xdr:row>
      <xdr:rowOff>152400</xdr:rowOff>
    </xdr:to>
    <xdr:pic>
      <xdr:nvPicPr>
        <xdr:cNvPr id="2104125" name="Imagem 11" descr="Planilha Controle Financeiro 2014 _casal_doesangue.jpg">
          <a:extLst>
            <a:ext uri="{FF2B5EF4-FFF2-40B4-BE49-F238E27FC236}">
              <a16:creationId xmlns:a16="http://schemas.microsoft.com/office/drawing/2014/main" id="{E6C889B2-AAD0-B5B3-BD39-647AE275624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79850"/>
          <a:ext cx="232410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207</xdr:row>
      <xdr:rowOff>9525</xdr:rowOff>
    </xdr:from>
    <xdr:to>
      <xdr:col>13</xdr:col>
      <xdr:colOff>38100</xdr:colOff>
      <xdr:row>213</xdr:row>
      <xdr:rowOff>152400</xdr:rowOff>
    </xdr:to>
    <xdr:pic>
      <xdr:nvPicPr>
        <xdr:cNvPr id="2104126" name="Imagem 10" descr="Base .jpg">
          <a:extLst>
            <a:ext uri="{FF2B5EF4-FFF2-40B4-BE49-F238E27FC236}">
              <a16:creationId xmlns:a16="http://schemas.microsoft.com/office/drawing/2014/main" id="{743DC615-108F-4307-C4AE-9DAD2830CDCB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56475"/>
          <a:ext cx="111537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163</xdr:row>
      <xdr:rowOff>104775</xdr:rowOff>
    </xdr:from>
    <xdr:to>
      <xdr:col>4</xdr:col>
      <xdr:colOff>1095375</xdr:colOff>
      <xdr:row>168</xdr:row>
      <xdr:rowOff>123825</xdr:rowOff>
    </xdr:to>
    <xdr:pic>
      <xdr:nvPicPr>
        <xdr:cNvPr id="2104127" name="Imagem 1">
          <a:extLst>
            <a:ext uri="{FF2B5EF4-FFF2-40B4-BE49-F238E27FC236}">
              <a16:creationId xmlns:a16="http://schemas.microsoft.com/office/drawing/2014/main" id="{ECC1A486-1CFD-238C-3959-F8D65B2D3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6393775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323850</xdr:colOff>
      <xdr:row>146</xdr:row>
      <xdr:rowOff>76200</xdr:rowOff>
    </xdr:from>
    <xdr:to>
      <xdr:col>12</xdr:col>
      <xdr:colOff>904875</xdr:colOff>
      <xdr:row>154</xdr:row>
      <xdr:rowOff>104775</xdr:rowOff>
    </xdr:to>
    <xdr:pic>
      <xdr:nvPicPr>
        <xdr:cNvPr id="2104128" name="Imagem 1">
          <a:extLst>
            <a:ext uri="{FF2B5EF4-FFF2-40B4-BE49-F238E27FC236}">
              <a16:creationId xmlns:a16="http://schemas.microsoft.com/office/drawing/2014/main" id="{7C5ECCE1-47D9-E8CA-E103-09527EC42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24031575"/>
          <a:ext cx="1666875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159</xdr:row>
      <xdr:rowOff>19050</xdr:rowOff>
    </xdr:from>
    <xdr:to>
      <xdr:col>8</xdr:col>
      <xdr:colOff>1152525</xdr:colOff>
      <xdr:row>172</xdr:row>
      <xdr:rowOff>152400</xdr:rowOff>
    </xdr:to>
    <xdr:graphicFrame macro="">
      <xdr:nvGraphicFramePr>
        <xdr:cNvPr id="2106170" name="Chart 9">
          <a:extLst>
            <a:ext uri="{FF2B5EF4-FFF2-40B4-BE49-F238E27FC236}">
              <a16:creationId xmlns:a16="http://schemas.microsoft.com/office/drawing/2014/main" id="{3357DF06-363E-7E90-41DD-DA58482F7A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207</xdr:row>
      <xdr:rowOff>9525</xdr:rowOff>
    </xdr:from>
    <xdr:to>
      <xdr:col>1</xdr:col>
      <xdr:colOff>9525</xdr:colOff>
      <xdr:row>213</xdr:row>
      <xdr:rowOff>152400</xdr:rowOff>
    </xdr:to>
    <xdr:pic>
      <xdr:nvPicPr>
        <xdr:cNvPr id="2106171" name="Imagem 8" descr="Base-Planilha-2011-V-3.jpg">
          <a:extLst>
            <a:ext uri="{FF2B5EF4-FFF2-40B4-BE49-F238E27FC236}">
              <a16:creationId xmlns:a16="http://schemas.microsoft.com/office/drawing/2014/main" id="{E5A16F6A-548F-9E76-F0E4-E1B3C0ACD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56475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228600</xdr:colOff>
      <xdr:row>11</xdr:row>
      <xdr:rowOff>9525</xdr:rowOff>
    </xdr:from>
    <xdr:to>
      <xdr:col>12</xdr:col>
      <xdr:colOff>1066800</xdr:colOff>
      <xdr:row>11</xdr:row>
      <xdr:rowOff>238125</xdr:rowOff>
    </xdr:to>
    <xdr:pic>
      <xdr:nvPicPr>
        <xdr:cNvPr id="2106172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97660AB7-F15F-AAD6-EA11-A0A78DA1C2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6975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183</xdr:row>
      <xdr:rowOff>9525</xdr:rowOff>
    </xdr:from>
    <xdr:to>
      <xdr:col>12</xdr:col>
      <xdr:colOff>1247775</xdr:colOff>
      <xdr:row>188</xdr:row>
      <xdr:rowOff>152400</xdr:rowOff>
    </xdr:to>
    <xdr:pic>
      <xdr:nvPicPr>
        <xdr:cNvPr id="2106173" name="Imagem 11" descr="Planilha Controle Financeiro 2014 _casal_doesangue.jpg">
          <a:extLst>
            <a:ext uri="{FF2B5EF4-FFF2-40B4-BE49-F238E27FC236}">
              <a16:creationId xmlns:a16="http://schemas.microsoft.com/office/drawing/2014/main" id="{1C97B335-F4AF-A6A4-F0A7-92CCB53874C8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79850"/>
          <a:ext cx="232410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207</xdr:row>
      <xdr:rowOff>9525</xdr:rowOff>
    </xdr:from>
    <xdr:to>
      <xdr:col>13</xdr:col>
      <xdr:colOff>38100</xdr:colOff>
      <xdr:row>213</xdr:row>
      <xdr:rowOff>152400</xdr:rowOff>
    </xdr:to>
    <xdr:pic>
      <xdr:nvPicPr>
        <xdr:cNvPr id="2106174" name="Imagem 10" descr="Base .jpg">
          <a:extLst>
            <a:ext uri="{FF2B5EF4-FFF2-40B4-BE49-F238E27FC236}">
              <a16:creationId xmlns:a16="http://schemas.microsoft.com/office/drawing/2014/main" id="{14D1205E-B67B-1EBA-901D-49163811A07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56475"/>
          <a:ext cx="111537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163</xdr:row>
      <xdr:rowOff>104775</xdr:rowOff>
    </xdr:from>
    <xdr:to>
      <xdr:col>4</xdr:col>
      <xdr:colOff>1095375</xdr:colOff>
      <xdr:row>168</xdr:row>
      <xdr:rowOff>123825</xdr:rowOff>
    </xdr:to>
    <xdr:pic>
      <xdr:nvPicPr>
        <xdr:cNvPr id="2106175" name="Imagem 1">
          <a:extLst>
            <a:ext uri="{FF2B5EF4-FFF2-40B4-BE49-F238E27FC236}">
              <a16:creationId xmlns:a16="http://schemas.microsoft.com/office/drawing/2014/main" id="{E9841031-3545-21BF-DB93-8829200D1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6393775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323850</xdr:colOff>
      <xdr:row>146</xdr:row>
      <xdr:rowOff>76200</xdr:rowOff>
    </xdr:from>
    <xdr:to>
      <xdr:col>12</xdr:col>
      <xdr:colOff>904875</xdr:colOff>
      <xdr:row>154</xdr:row>
      <xdr:rowOff>104775</xdr:rowOff>
    </xdr:to>
    <xdr:pic>
      <xdr:nvPicPr>
        <xdr:cNvPr id="2106176" name="Imagem 1">
          <a:extLst>
            <a:ext uri="{FF2B5EF4-FFF2-40B4-BE49-F238E27FC236}">
              <a16:creationId xmlns:a16="http://schemas.microsoft.com/office/drawing/2014/main" id="{76008106-1968-ED6C-5DFF-5FF64C71F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24031575"/>
          <a:ext cx="1666875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159</xdr:row>
      <xdr:rowOff>19050</xdr:rowOff>
    </xdr:from>
    <xdr:to>
      <xdr:col>8</xdr:col>
      <xdr:colOff>1152525</xdr:colOff>
      <xdr:row>172</xdr:row>
      <xdr:rowOff>152400</xdr:rowOff>
    </xdr:to>
    <xdr:graphicFrame macro="">
      <xdr:nvGraphicFramePr>
        <xdr:cNvPr id="2108218" name="Chart 9">
          <a:extLst>
            <a:ext uri="{FF2B5EF4-FFF2-40B4-BE49-F238E27FC236}">
              <a16:creationId xmlns:a16="http://schemas.microsoft.com/office/drawing/2014/main" id="{B9E38942-EF56-87E8-E0FE-252DB51DDF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207</xdr:row>
      <xdr:rowOff>9525</xdr:rowOff>
    </xdr:from>
    <xdr:to>
      <xdr:col>1</xdr:col>
      <xdr:colOff>9525</xdr:colOff>
      <xdr:row>213</xdr:row>
      <xdr:rowOff>152400</xdr:rowOff>
    </xdr:to>
    <xdr:pic>
      <xdr:nvPicPr>
        <xdr:cNvPr id="2108219" name="Imagem 8" descr="Base-Planilha-2011-V-3.jpg">
          <a:extLst>
            <a:ext uri="{FF2B5EF4-FFF2-40B4-BE49-F238E27FC236}">
              <a16:creationId xmlns:a16="http://schemas.microsoft.com/office/drawing/2014/main" id="{F0758BD5-C0B8-5352-CB96-38F4DB643A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56475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228600</xdr:colOff>
      <xdr:row>11</xdr:row>
      <xdr:rowOff>9525</xdr:rowOff>
    </xdr:from>
    <xdr:to>
      <xdr:col>12</xdr:col>
      <xdr:colOff>1066800</xdr:colOff>
      <xdr:row>11</xdr:row>
      <xdr:rowOff>238125</xdr:rowOff>
    </xdr:to>
    <xdr:pic>
      <xdr:nvPicPr>
        <xdr:cNvPr id="2108220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B5B2EB48-6C98-AC60-BC61-2ED1CFC84C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6975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183</xdr:row>
      <xdr:rowOff>9525</xdr:rowOff>
    </xdr:from>
    <xdr:to>
      <xdr:col>12</xdr:col>
      <xdr:colOff>1247775</xdr:colOff>
      <xdr:row>188</xdr:row>
      <xdr:rowOff>152400</xdr:rowOff>
    </xdr:to>
    <xdr:pic>
      <xdr:nvPicPr>
        <xdr:cNvPr id="2108221" name="Imagem 11" descr="Planilha Controle Financeiro 2014 _casal_doesangue.jpg">
          <a:extLst>
            <a:ext uri="{FF2B5EF4-FFF2-40B4-BE49-F238E27FC236}">
              <a16:creationId xmlns:a16="http://schemas.microsoft.com/office/drawing/2014/main" id="{91E3D7E9-E3CF-4D99-629A-49144B970651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79850"/>
          <a:ext cx="232410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207</xdr:row>
      <xdr:rowOff>9525</xdr:rowOff>
    </xdr:from>
    <xdr:to>
      <xdr:col>13</xdr:col>
      <xdr:colOff>38100</xdr:colOff>
      <xdr:row>213</xdr:row>
      <xdr:rowOff>152400</xdr:rowOff>
    </xdr:to>
    <xdr:pic>
      <xdr:nvPicPr>
        <xdr:cNvPr id="2108222" name="Imagem 10" descr="Base .jpg">
          <a:extLst>
            <a:ext uri="{FF2B5EF4-FFF2-40B4-BE49-F238E27FC236}">
              <a16:creationId xmlns:a16="http://schemas.microsoft.com/office/drawing/2014/main" id="{363D6EB2-3675-00FB-6EB7-72F97540A8A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56475"/>
          <a:ext cx="111537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163</xdr:row>
      <xdr:rowOff>104775</xdr:rowOff>
    </xdr:from>
    <xdr:to>
      <xdr:col>4</xdr:col>
      <xdr:colOff>1095375</xdr:colOff>
      <xdr:row>168</xdr:row>
      <xdr:rowOff>123825</xdr:rowOff>
    </xdr:to>
    <xdr:pic>
      <xdr:nvPicPr>
        <xdr:cNvPr id="2108223" name="Imagem 1">
          <a:extLst>
            <a:ext uri="{FF2B5EF4-FFF2-40B4-BE49-F238E27FC236}">
              <a16:creationId xmlns:a16="http://schemas.microsoft.com/office/drawing/2014/main" id="{3499D245-1D80-2FD6-33FC-530F9A426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6393775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323850</xdr:colOff>
      <xdr:row>146</xdr:row>
      <xdr:rowOff>76200</xdr:rowOff>
    </xdr:from>
    <xdr:to>
      <xdr:col>12</xdr:col>
      <xdr:colOff>904875</xdr:colOff>
      <xdr:row>154</xdr:row>
      <xdr:rowOff>104775</xdr:rowOff>
    </xdr:to>
    <xdr:pic>
      <xdr:nvPicPr>
        <xdr:cNvPr id="2108224" name="Imagem 1">
          <a:extLst>
            <a:ext uri="{FF2B5EF4-FFF2-40B4-BE49-F238E27FC236}">
              <a16:creationId xmlns:a16="http://schemas.microsoft.com/office/drawing/2014/main" id="{569C6752-79C2-2CC4-F15B-EA8CDE3F1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24031575"/>
          <a:ext cx="1666875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159</xdr:row>
      <xdr:rowOff>19050</xdr:rowOff>
    </xdr:from>
    <xdr:to>
      <xdr:col>8</xdr:col>
      <xdr:colOff>1152525</xdr:colOff>
      <xdr:row>172</xdr:row>
      <xdr:rowOff>152400</xdr:rowOff>
    </xdr:to>
    <xdr:graphicFrame macro="">
      <xdr:nvGraphicFramePr>
        <xdr:cNvPr id="2110268" name="Chart 9">
          <a:extLst>
            <a:ext uri="{FF2B5EF4-FFF2-40B4-BE49-F238E27FC236}">
              <a16:creationId xmlns:a16="http://schemas.microsoft.com/office/drawing/2014/main" id="{F3C489BC-9D31-2AC1-9658-0D155A379B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207</xdr:row>
      <xdr:rowOff>9525</xdr:rowOff>
    </xdr:from>
    <xdr:to>
      <xdr:col>1</xdr:col>
      <xdr:colOff>9525</xdr:colOff>
      <xdr:row>213</xdr:row>
      <xdr:rowOff>152400</xdr:rowOff>
    </xdr:to>
    <xdr:pic>
      <xdr:nvPicPr>
        <xdr:cNvPr id="2110269" name="Imagem 8" descr="Base-Planilha-2011-V-3.jpg">
          <a:extLst>
            <a:ext uri="{FF2B5EF4-FFF2-40B4-BE49-F238E27FC236}">
              <a16:creationId xmlns:a16="http://schemas.microsoft.com/office/drawing/2014/main" id="{930BC9A7-DD36-3A9A-59DD-EBAE8992FA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56475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228600</xdr:colOff>
      <xdr:row>11</xdr:row>
      <xdr:rowOff>9525</xdr:rowOff>
    </xdr:from>
    <xdr:to>
      <xdr:col>12</xdr:col>
      <xdr:colOff>1066800</xdr:colOff>
      <xdr:row>11</xdr:row>
      <xdr:rowOff>238125</xdr:rowOff>
    </xdr:to>
    <xdr:pic>
      <xdr:nvPicPr>
        <xdr:cNvPr id="2110270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AAD202EC-1424-DCD0-8446-39F212383F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6975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183</xdr:row>
      <xdr:rowOff>9525</xdr:rowOff>
    </xdr:from>
    <xdr:to>
      <xdr:col>12</xdr:col>
      <xdr:colOff>1247775</xdr:colOff>
      <xdr:row>188</xdr:row>
      <xdr:rowOff>152400</xdr:rowOff>
    </xdr:to>
    <xdr:pic>
      <xdr:nvPicPr>
        <xdr:cNvPr id="2110271" name="Imagem 11" descr="Planilha Controle Financeiro 2014 _casal_doesangue.jpg">
          <a:extLst>
            <a:ext uri="{FF2B5EF4-FFF2-40B4-BE49-F238E27FC236}">
              <a16:creationId xmlns:a16="http://schemas.microsoft.com/office/drawing/2014/main" id="{4BBE6E05-13BB-5F5D-C73B-B006FE69026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79850"/>
          <a:ext cx="232410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207</xdr:row>
      <xdr:rowOff>9525</xdr:rowOff>
    </xdr:from>
    <xdr:to>
      <xdr:col>13</xdr:col>
      <xdr:colOff>38100</xdr:colOff>
      <xdr:row>213</xdr:row>
      <xdr:rowOff>152400</xdr:rowOff>
    </xdr:to>
    <xdr:pic>
      <xdr:nvPicPr>
        <xdr:cNvPr id="2110272" name="Imagem 10" descr="Base .jpg">
          <a:extLst>
            <a:ext uri="{FF2B5EF4-FFF2-40B4-BE49-F238E27FC236}">
              <a16:creationId xmlns:a16="http://schemas.microsoft.com/office/drawing/2014/main" id="{796E3053-A886-E46F-FEB6-FD1A1641648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56475"/>
          <a:ext cx="111537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163</xdr:row>
      <xdr:rowOff>104775</xdr:rowOff>
    </xdr:from>
    <xdr:to>
      <xdr:col>4</xdr:col>
      <xdr:colOff>1095375</xdr:colOff>
      <xdr:row>168</xdr:row>
      <xdr:rowOff>123825</xdr:rowOff>
    </xdr:to>
    <xdr:pic>
      <xdr:nvPicPr>
        <xdr:cNvPr id="2110273" name="Imagem 1">
          <a:extLst>
            <a:ext uri="{FF2B5EF4-FFF2-40B4-BE49-F238E27FC236}">
              <a16:creationId xmlns:a16="http://schemas.microsoft.com/office/drawing/2014/main" id="{B6C00C23-5CEC-D632-9E6D-E3AF20AB2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6393775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323850</xdr:colOff>
      <xdr:row>146</xdr:row>
      <xdr:rowOff>76200</xdr:rowOff>
    </xdr:from>
    <xdr:to>
      <xdr:col>12</xdr:col>
      <xdr:colOff>904875</xdr:colOff>
      <xdr:row>154</xdr:row>
      <xdr:rowOff>104775</xdr:rowOff>
    </xdr:to>
    <xdr:pic>
      <xdr:nvPicPr>
        <xdr:cNvPr id="2110274" name="Imagem 1">
          <a:extLst>
            <a:ext uri="{FF2B5EF4-FFF2-40B4-BE49-F238E27FC236}">
              <a16:creationId xmlns:a16="http://schemas.microsoft.com/office/drawing/2014/main" id="{11610815-C00C-D7A1-F9D6-C49EE5A47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24031575"/>
          <a:ext cx="1666875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159</xdr:row>
      <xdr:rowOff>19050</xdr:rowOff>
    </xdr:from>
    <xdr:to>
      <xdr:col>8</xdr:col>
      <xdr:colOff>1152525</xdr:colOff>
      <xdr:row>172</xdr:row>
      <xdr:rowOff>152400</xdr:rowOff>
    </xdr:to>
    <xdr:graphicFrame macro="">
      <xdr:nvGraphicFramePr>
        <xdr:cNvPr id="2112316" name="Chart 9">
          <a:extLst>
            <a:ext uri="{FF2B5EF4-FFF2-40B4-BE49-F238E27FC236}">
              <a16:creationId xmlns:a16="http://schemas.microsoft.com/office/drawing/2014/main" id="{B7EFE9D5-E6F2-DEFB-88E9-FDE8015FAE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207</xdr:row>
      <xdr:rowOff>9525</xdr:rowOff>
    </xdr:from>
    <xdr:to>
      <xdr:col>1</xdr:col>
      <xdr:colOff>9525</xdr:colOff>
      <xdr:row>213</xdr:row>
      <xdr:rowOff>152400</xdr:rowOff>
    </xdr:to>
    <xdr:pic>
      <xdr:nvPicPr>
        <xdr:cNvPr id="2112317" name="Imagem 8" descr="Base-Planilha-2011-V-3.jpg">
          <a:extLst>
            <a:ext uri="{FF2B5EF4-FFF2-40B4-BE49-F238E27FC236}">
              <a16:creationId xmlns:a16="http://schemas.microsoft.com/office/drawing/2014/main" id="{74CD991D-14FD-30B4-491A-0656939693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56475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228600</xdr:colOff>
      <xdr:row>11</xdr:row>
      <xdr:rowOff>9525</xdr:rowOff>
    </xdr:from>
    <xdr:to>
      <xdr:col>12</xdr:col>
      <xdr:colOff>1066800</xdr:colOff>
      <xdr:row>11</xdr:row>
      <xdr:rowOff>238125</xdr:rowOff>
    </xdr:to>
    <xdr:pic>
      <xdr:nvPicPr>
        <xdr:cNvPr id="2112318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7DCFFE34-29BF-A3B2-A5ED-28D07FA3D3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6975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183</xdr:row>
      <xdr:rowOff>9525</xdr:rowOff>
    </xdr:from>
    <xdr:to>
      <xdr:col>12</xdr:col>
      <xdr:colOff>1247775</xdr:colOff>
      <xdr:row>188</xdr:row>
      <xdr:rowOff>152400</xdr:rowOff>
    </xdr:to>
    <xdr:pic>
      <xdr:nvPicPr>
        <xdr:cNvPr id="2112319" name="Imagem 11" descr="Planilha Controle Financeiro 2014 _casal_doesangue.jpg">
          <a:extLst>
            <a:ext uri="{FF2B5EF4-FFF2-40B4-BE49-F238E27FC236}">
              <a16:creationId xmlns:a16="http://schemas.microsoft.com/office/drawing/2014/main" id="{A5F71C31-AC0B-05EF-DE5F-55F489A507A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79850"/>
          <a:ext cx="232410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207</xdr:row>
      <xdr:rowOff>9525</xdr:rowOff>
    </xdr:from>
    <xdr:to>
      <xdr:col>13</xdr:col>
      <xdr:colOff>38100</xdr:colOff>
      <xdr:row>213</xdr:row>
      <xdr:rowOff>152400</xdr:rowOff>
    </xdr:to>
    <xdr:pic>
      <xdr:nvPicPr>
        <xdr:cNvPr id="2112320" name="Imagem 10" descr="Base .jpg">
          <a:extLst>
            <a:ext uri="{FF2B5EF4-FFF2-40B4-BE49-F238E27FC236}">
              <a16:creationId xmlns:a16="http://schemas.microsoft.com/office/drawing/2014/main" id="{C398227A-742F-1761-F5D0-92C70BD2646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56475"/>
          <a:ext cx="111537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163</xdr:row>
      <xdr:rowOff>104775</xdr:rowOff>
    </xdr:from>
    <xdr:to>
      <xdr:col>4</xdr:col>
      <xdr:colOff>1095375</xdr:colOff>
      <xdr:row>168</xdr:row>
      <xdr:rowOff>123825</xdr:rowOff>
    </xdr:to>
    <xdr:pic>
      <xdr:nvPicPr>
        <xdr:cNvPr id="2112321" name="Imagem 1">
          <a:extLst>
            <a:ext uri="{FF2B5EF4-FFF2-40B4-BE49-F238E27FC236}">
              <a16:creationId xmlns:a16="http://schemas.microsoft.com/office/drawing/2014/main" id="{956FCD5D-A0B9-CFFB-425B-669E18B2B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6393775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323850</xdr:colOff>
      <xdr:row>146</xdr:row>
      <xdr:rowOff>76200</xdr:rowOff>
    </xdr:from>
    <xdr:to>
      <xdr:col>12</xdr:col>
      <xdr:colOff>904875</xdr:colOff>
      <xdr:row>154</xdr:row>
      <xdr:rowOff>104775</xdr:rowOff>
    </xdr:to>
    <xdr:pic>
      <xdr:nvPicPr>
        <xdr:cNvPr id="2112322" name="Imagem 1">
          <a:extLst>
            <a:ext uri="{FF2B5EF4-FFF2-40B4-BE49-F238E27FC236}">
              <a16:creationId xmlns:a16="http://schemas.microsoft.com/office/drawing/2014/main" id="{E49FDC53-83AB-B63F-5B43-B01400647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24031575"/>
          <a:ext cx="1666875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159</xdr:row>
      <xdr:rowOff>19050</xdr:rowOff>
    </xdr:from>
    <xdr:to>
      <xdr:col>8</xdr:col>
      <xdr:colOff>1152525</xdr:colOff>
      <xdr:row>172</xdr:row>
      <xdr:rowOff>152400</xdr:rowOff>
    </xdr:to>
    <xdr:graphicFrame macro="">
      <xdr:nvGraphicFramePr>
        <xdr:cNvPr id="2086717" name="Chart 9">
          <a:extLst>
            <a:ext uri="{FF2B5EF4-FFF2-40B4-BE49-F238E27FC236}">
              <a16:creationId xmlns:a16="http://schemas.microsoft.com/office/drawing/2014/main" id="{04EA8D6A-0F60-BDCA-168C-800A1DE2BC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207</xdr:row>
      <xdr:rowOff>9525</xdr:rowOff>
    </xdr:from>
    <xdr:to>
      <xdr:col>1</xdr:col>
      <xdr:colOff>9525</xdr:colOff>
      <xdr:row>213</xdr:row>
      <xdr:rowOff>152400</xdr:rowOff>
    </xdr:to>
    <xdr:pic>
      <xdr:nvPicPr>
        <xdr:cNvPr id="2086718" name="Imagem 8" descr="Base-Planilha-2011-V-3.jpg">
          <a:extLst>
            <a:ext uri="{FF2B5EF4-FFF2-40B4-BE49-F238E27FC236}">
              <a16:creationId xmlns:a16="http://schemas.microsoft.com/office/drawing/2014/main" id="{E46E84BF-E1C8-3809-EC98-A4E31AFD8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56475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228600</xdr:colOff>
      <xdr:row>11</xdr:row>
      <xdr:rowOff>9525</xdr:rowOff>
    </xdr:from>
    <xdr:to>
      <xdr:col>12</xdr:col>
      <xdr:colOff>1066800</xdr:colOff>
      <xdr:row>11</xdr:row>
      <xdr:rowOff>238125</xdr:rowOff>
    </xdr:to>
    <xdr:pic>
      <xdr:nvPicPr>
        <xdr:cNvPr id="2086719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D17DD02C-ED6B-FAA1-40EF-B8FDE7CE9D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6975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183</xdr:row>
      <xdr:rowOff>9525</xdr:rowOff>
    </xdr:from>
    <xdr:to>
      <xdr:col>12</xdr:col>
      <xdr:colOff>1247775</xdr:colOff>
      <xdr:row>188</xdr:row>
      <xdr:rowOff>152400</xdr:rowOff>
    </xdr:to>
    <xdr:pic>
      <xdr:nvPicPr>
        <xdr:cNvPr id="2086720" name="Imagem 11" descr="Planilha Controle Financeiro 2014 _casal_doesangue.jpg">
          <a:extLst>
            <a:ext uri="{FF2B5EF4-FFF2-40B4-BE49-F238E27FC236}">
              <a16:creationId xmlns:a16="http://schemas.microsoft.com/office/drawing/2014/main" id="{585CD7DC-1912-47F3-58D6-1CFEEA88161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79850"/>
          <a:ext cx="232410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163</xdr:row>
      <xdr:rowOff>104775</xdr:rowOff>
    </xdr:from>
    <xdr:to>
      <xdr:col>4</xdr:col>
      <xdr:colOff>1095375</xdr:colOff>
      <xdr:row>168</xdr:row>
      <xdr:rowOff>123825</xdr:rowOff>
    </xdr:to>
    <xdr:pic>
      <xdr:nvPicPr>
        <xdr:cNvPr id="2086721" name="Imagem 1">
          <a:extLst>
            <a:ext uri="{FF2B5EF4-FFF2-40B4-BE49-F238E27FC236}">
              <a16:creationId xmlns:a16="http://schemas.microsoft.com/office/drawing/2014/main" id="{642D8CDC-6C8C-FDE1-73F3-3D1441025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6393775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323850</xdr:colOff>
      <xdr:row>146</xdr:row>
      <xdr:rowOff>76200</xdr:rowOff>
    </xdr:from>
    <xdr:to>
      <xdr:col>12</xdr:col>
      <xdr:colOff>904875</xdr:colOff>
      <xdr:row>154</xdr:row>
      <xdr:rowOff>104775</xdr:rowOff>
    </xdr:to>
    <xdr:pic>
      <xdr:nvPicPr>
        <xdr:cNvPr id="2086722" name="Imagem 1">
          <a:extLst>
            <a:ext uri="{FF2B5EF4-FFF2-40B4-BE49-F238E27FC236}">
              <a16:creationId xmlns:a16="http://schemas.microsoft.com/office/drawing/2014/main" id="{BD2C2571-9A2F-9D6D-8082-020BBCE3B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24031575"/>
          <a:ext cx="1666875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145</xdr:row>
      <xdr:rowOff>19050</xdr:rowOff>
    </xdr:from>
    <xdr:to>
      <xdr:col>8</xdr:col>
      <xdr:colOff>1152525</xdr:colOff>
      <xdr:row>158</xdr:row>
      <xdr:rowOff>152400</xdr:rowOff>
    </xdr:to>
    <xdr:graphicFrame macro="">
      <xdr:nvGraphicFramePr>
        <xdr:cNvPr id="1390394" name="Chart 9">
          <a:extLst>
            <a:ext uri="{FF2B5EF4-FFF2-40B4-BE49-F238E27FC236}">
              <a16:creationId xmlns:a16="http://schemas.microsoft.com/office/drawing/2014/main" id="{69F64262-7EDB-0ABA-A36E-BAD6E1755C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12</xdr:col>
      <xdr:colOff>228600</xdr:colOff>
      <xdr:row>11</xdr:row>
      <xdr:rowOff>9525</xdr:rowOff>
    </xdr:from>
    <xdr:to>
      <xdr:col>12</xdr:col>
      <xdr:colOff>1066800</xdr:colOff>
      <xdr:row>11</xdr:row>
      <xdr:rowOff>238125</xdr:rowOff>
    </xdr:to>
    <xdr:pic>
      <xdr:nvPicPr>
        <xdr:cNvPr id="1390395" name="Imagem 7" descr="Inicio.gif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091CD87-0C1E-6B9E-8B17-D060B172C1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6975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95250</xdr:colOff>
      <xdr:row>149</xdr:row>
      <xdr:rowOff>104775</xdr:rowOff>
    </xdr:from>
    <xdr:to>
      <xdr:col>4</xdr:col>
      <xdr:colOff>1095375</xdr:colOff>
      <xdr:row>154</xdr:row>
      <xdr:rowOff>123825</xdr:rowOff>
    </xdr:to>
    <xdr:pic>
      <xdr:nvPicPr>
        <xdr:cNvPr id="1390396" name="Imagem 1">
          <a:extLst>
            <a:ext uri="{FF2B5EF4-FFF2-40B4-BE49-F238E27FC236}">
              <a16:creationId xmlns:a16="http://schemas.microsoft.com/office/drawing/2014/main" id="{F3875220-4F41-A521-4402-61FB5752A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4536400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161925</xdr:colOff>
      <xdr:row>20</xdr:row>
      <xdr:rowOff>76200</xdr:rowOff>
    </xdr:from>
    <xdr:to>
      <xdr:col>12</xdr:col>
      <xdr:colOff>428625</xdr:colOff>
      <xdr:row>31</xdr:row>
      <xdr:rowOff>114300</xdr:rowOff>
    </xdr:to>
    <xdr:graphicFrame macro="">
      <xdr:nvGraphicFramePr>
        <xdr:cNvPr id="3544146" name="Gráfico 6">
          <a:extLst>
            <a:ext uri="{FF2B5EF4-FFF2-40B4-BE49-F238E27FC236}">
              <a16:creationId xmlns:a16="http://schemas.microsoft.com/office/drawing/2014/main" id="{9B1F159C-5F01-DCE4-9F75-A30E23EEDF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171450</xdr:colOff>
      <xdr:row>20</xdr:row>
      <xdr:rowOff>76200</xdr:rowOff>
    </xdr:from>
    <xdr:to>
      <xdr:col>4</xdr:col>
      <xdr:colOff>581025</xdr:colOff>
      <xdr:row>31</xdr:row>
      <xdr:rowOff>114300</xdr:rowOff>
    </xdr:to>
    <xdr:graphicFrame macro="">
      <xdr:nvGraphicFramePr>
        <xdr:cNvPr id="3544147" name="Gráfico 7">
          <a:extLst>
            <a:ext uri="{FF2B5EF4-FFF2-40B4-BE49-F238E27FC236}">
              <a16:creationId xmlns:a16="http://schemas.microsoft.com/office/drawing/2014/main" id="{9911B0D4-8310-2887-0454-4A8CB263B1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171450</xdr:colOff>
      <xdr:row>2</xdr:row>
      <xdr:rowOff>0</xdr:rowOff>
    </xdr:from>
    <xdr:to>
      <xdr:col>4</xdr:col>
      <xdr:colOff>581025</xdr:colOff>
      <xdr:row>19</xdr:row>
      <xdr:rowOff>85725</xdr:rowOff>
    </xdr:to>
    <xdr:graphicFrame macro="">
      <xdr:nvGraphicFramePr>
        <xdr:cNvPr id="3544148" name="Gráfico 8">
          <a:extLst>
            <a:ext uri="{FF2B5EF4-FFF2-40B4-BE49-F238E27FC236}">
              <a16:creationId xmlns:a16="http://schemas.microsoft.com/office/drawing/2014/main" id="{713AF084-6BEB-A786-07B8-2128F80936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161925</xdr:colOff>
      <xdr:row>2</xdr:row>
      <xdr:rowOff>0</xdr:rowOff>
    </xdr:from>
    <xdr:to>
      <xdr:col>12</xdr:col>
      <xdr:colOff>428625</xdr:colOff>
      <xdr:row>19</xdr:row>
      <xdr:rowOff>85725</xdr:rowOff>
    </xdr:to>
    <xdr:graphicFrame macro="">
      <xdr:nvGraphicFramePr>
        <xdr:cNvPr id="3544149" name="Gráfico 8">
          <a:extLst>
            <a:ext uri="{FF2B5EF4-FFF2-40B4-BE49-F238E27FC236}">
              <a16:creationId xmlns:a16="http://schemas.microsoft.com/office/drawing/2014/main" id="{34DADC89-DC36-51EF-A941-E6DDD5528A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295275</xdr:colOff>
      <xdr:row>0</xdr:row>
      <xdr:rowOff>85725</xdr:rowOff>
    </xdr:from>
    <xdr:to>
      <xdr:col>12</xdr:col>
      <xdr:colOff>523875</xdr:colOff>
      <xdr:row>0</xdr:row>
      <xdr:rowOff>314325</xdr:rowOff>
    </xdr:to>
    <xdr:pic>
      <xdr:nvPicPr>
        <xdr:cNvPr id="3544150" name="Imagem 7" descr="Inicio.gif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DFE46FA4-2A57-101D-3588-515CD0CC8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58075" y="857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409575</xdr:colOff>
      <xdr:row>33</xdr:row>
      <xdr:rowOff>142875</xdr:rowOff>
    </xdr:from>
    <xdr:to>
      <xdr:col>9</xdr:col>
      <xdr:colOff>333375</xdr:colOff>
      <xdr:row>37</xdr:row>
      <xdr:rowOff>142875</xdr:rowOff>
    </xdr:to>
    <xdr:pic>
      <xdr:nvPicPr>
        <xdr:cNvPr id="3544151" name="Imagem 1">
          <a:extLst>
            <a:ext uri="{FF2B5EF4-FFF2-40B4-BE49-F238E27FC236}">
              <a16:creationId xmlns:a16="http://schemas.microsoft.com/office/drawing/2014/main" id="{2803D502-F566-B20E-26CC-9677642A9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875" y="5610225"/>
          <a:ext cx="422910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2295525</xdr:colOff>
      <xdr:row>2</xdr:row>
      <xdr:rowOff>9525</xdr:rowOff>
    </xdr:from>
    <xdr:to>
      <xdr:col>2</xdr:col>
      <xdr:colOff>171450</xdr:colOff>
      <xdr:row>3</xdr:row>
      <xdr:rowOff>9525</xdr:rowOff>
    </xdr:to>
    <xdr:pic>
      <xdr:nvPicPr>
        <xdr:cNvPr id="112167" name="Imagem 7" descr="Inicio.gif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228123C-D8B2-A840-0092-07316E136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5525" y="523875"/>
          <a:ext cx="59055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76200</xdr:colOff>
      <xdr:row>53</xdr:row>
      <xdr:rowOff>133350</xdr:rowOff>
    </xdr:from>
    <xdr:to>
      <xdr:col>8</xdr:col>
      <xdr:colOff>628650</xdr:colOff>
      <xdr:row>57</xdr:row>
      <xdr:rowOff>123825</xdr:rowOff>
    </xdr:to>
    <xdr:pic>
      <xdr:nvPicPr>
        <xdr:cNvPr id="112168" name="Imagem 1">
          <a:extLst>
            <a:ext uri="{FF2B5EF4-FFF2-40B4-BE49-F238E27FC236}">
              <a16:creationId xmlns:a16="http://schemas.microsoft.com/office/drawing/2014/main" id="{BC84657C-6AC6-5BC1-B97F-16352F91F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8296275"/>
          <a:ext cx="42386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371475</xdr:colOff>
      <xdr:row>54</xdr:row>
      <xdr:rowOff>9525</xdr:rowOff>
    </xdr:from>
    <xdr:to>
      <xdr:col>24</xdr:col>
      <xdr:colOff>923925</xdr:colOff>
      <xdr:row>58</xdr:row>
      <xdr:rowOff>0</xdr:rowOff>
    </xdr:to>
    <xdr:pic>
      <xdr:nvPicPr>
        <xdr:cNvPr id="112169" name="Imagem 1">
          <a:extLst>
            <a:ext uri="{FF2B5EF4-FFF2-40B4-BE49-F238E27FC236}">
              <a16:creationId xmlns:a16="http://schemas.microsoft.com/office/drawing/2014/main" id="{9390FBD1-CD4F-B6CD-7D51-B8CAB7AFD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8334375"/>
          <a:ext cx="42386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4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6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7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8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9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0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1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2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FFF55-5135-45BE-8262-664EA5B4BC90}">
  <dimension ref="A1:N33"/>
  <sheetViews>
    <sheetView showGridLines="0" tabSelected="1" zoomScaleNormal="100" workbookViewId="0">
      <selection activeCell="C6" sqref="C6:D6"/>
    </sheetView>
  </sheetViews>
  <sheetFormatPr defaultColWidth="0" defaultRowHeight="12.75" zeroHeight="1" x14ac:dyDescent="0.2"/>
  <cols>
    <col min="1" max="1" width="7.7109375" style="15" customWidth="1"/>
    <col min="2" max="2" width="12.7109375" style="15" customWidth="1"/>
    <col min="3" max="3" width="7.7109375" style="15" customWidth="1"/>
    <col min="4" max="4" width="12.7109375" style="15" customWidth="1"/>
    <col min="5" max="5" width="7.7109375" style="15" customWidth="1"/>
    <col min="6" max="6" width="12.7109375" style="15" customWidth="1"/>
    <col min="7" max="7" width="7.7109375" style="15" customWidth="1"/>
    <col min="8" max="8" width="12.7109375" style="15" customWidth="1"/>
    <col min="9" max="9" width="7.5703125" style="15" customWidth="1"/>
    <col min="10" max="10" width="0.140625" style="15" customWidth="1"/>
    <col min="11" max="16384" width="0" style="15" hidden="1"/>
  </cols>
  <sheetData>
    <row r="1" spans="1:9" ht="12.75" customHeight="1" x14ac:dyDescent="0.2">
      <c r="A1" s="349"/>
      <c r="B1" s="350"/>
      <c r="C1" s="350"/>
      <c r="D1" s="350"/>
      <c r="E1" s="350"/>
      <c r="F1" s="350"/>
      <c r="G1" s="350"/>
      <c r="H1" s="350"/>
      <c r="I1" s="351"/>
    </row>
    <row r="2" spans="1:9" ht="12.75" customHeight="1" x14ac:dyDescent="0.2">
      <c r="A2" s="352"/>
      <c r="B2" s="353"/>
      <c r="C2" s="353"/>
      <c r="D2" s="353"/>
      <c r="E2" s="353"/>
      <c r="F2" s="353"/>
      <c r="G2" s="353"/>
      <c r="H2" s="353"/>
      <c r="I2" s="354"/>
    </row>
    <row r="3" spans="1:9" ht="12.75" customHeight="1" x14ac:dyDescent="0.2">
      <c r="A3" s="352"/>
      <c r="B3" s="353"/>
      <c r="C3" s="353"/>
      <c r="D3" s="353"/>
      <c r="E3" s="353"/>
      <c r="F3" s="353"/>
      <c r="G3" s="353"/>
      <c r="H3" s="353"/>
      <c r="I3" s="354"/>
    </row>
    <row r="4" spans="1:9" ht="30.75" customHeight="1" thickBot="1" x14ac:dyDescent="0.25">
      <c r="A4" s="352"/>
      <c r="B4" s="353"/>
      <c r="C4" s="353"/>
      <c r="D4" s="353"/>
      <c r="E4" s="353"/>
      <c r="F4" s="353"/>
      <c r="G4" s="353"/>
      <c r="H4" s="353"/>
      <c r="I4" s="354"/>
    </row>
    <row r="5" spans="1:9" s="16" customFormat="1" ht="6.6" customHeight="1" x14ac:dyDescent="0.2">
      <c r="A5" s="347"/>
      <c r="B5" s="348"/>
      <c r="C5" s="348"/>
      <c r="D5" s="348"/>
      <c r="E5" s="348"/>
      <c r="F5" s="348"/>
      <c r="G5" s="348"/>
      <c r="H5" s="75"/>
      <c r="I5" s="76"/>
    </row>
    <row r="6" spans="1:9" s="16" customFormat="1" x14ac:dyDescent="0.2">
      <c r="A6" s="326" t="s">
        <v>86</v>
      </c>
      <c r="B6" s="327"/>
      <c r="C6" s="346" t="s">
        <v>79</v>
      </c>
      <c r="D6" s="346"/>
      <c r="E6" s="70" t="s">
        <v>87</v>
      </c>
      <c r="F6" s="346" t="s">
        <v>179</v>
      </c>
      <c r="G6" s="346"/>
      <c r="H6" s="355"/>
      <c r="I6" s="356"/>
    </row>
    <row r="7" spans="1:9" s="16" customFormat="1" ht="4.5" customHeight="1" x14ac:dyDescent="0.2">
      <c r="A7" s="326"/>
      <c r="B7" s="327"/>
      <c r="C7" s="327"/>
      <c r="D7" s="327"/>
      <c r="E7" s="327"/>
      <c r="F7" s="327"/>
      <c r="G7" s="327"/>
      <c r="H7" s="71"/>
      <c r="I7" s="72"/>
    </row>
    <row r="8" spans="1:9" s="16" customFormat="1" x14ac:dyDescent="0.2">
      <c r="A8" s="326" t="s">
        <v>88</v>
      </c>
      <c r="B8" s="327"/>
      <c r="C8" s="327"/>
      <c r="D8" s="327"/>
      <c r="E8" s="327"/>
      <c r="F8" s="327"/>
      <c r="G8" s="327"/>
      <c r="H8" s="327"/>
      <c r="I8" s="331"/>
    </row>
    <row r="9" spans="1:9" s="16" customFormat="1" x14ac:dyDescent="0.2">
      <c r="A9" s="326" t="s">
        <v>89</v>
      </c>
      <c r="B9" s="327"/>
      <c r="C9" s="327"/>
      <c r="D9" s="327"/>
      <c r="E9" s="327"/>
      <c r="F9" s="327"/>
      <c r="G9" s="327"/>
      <c r="H9" s="327"/>
      <c r="I9" s="331"/>
    </row>
    <row r="10" spans="1:9" s="16" customFormat="1" x14ac:dyDescent="0.2">
      <c r="A10" s="326" t="s">
        <v>180</v>
      </c>
      <c r="B10" s="327"/>
      <c r="C10" s="327"/>
      <c r="D10" s="327"/>
      <c r="E10" s="327"/>
      <c r="F10" s="327"/>
      <c r="G10" s="327"/>
      <c r="H10" s="327"/>
      <c r="I10" s="331"/>
    </row>
    <row r="11" spans="1:9" s="16" customFormat="1" ht="6.6" customHeight="1" x14ac:dyDescent="0.2">
      <c r="A11" s="326"/>
      <c r="B11" s="327"/>
      <c r="C11" s="327"/>
      <c r="D11" s="327"/>
      <c r="E11" s="327"/>
      <c r="F11" s="327"/>
      <c r="G11" s="327"/>
      <c r="H11" s="71"/>
      <c r="I11" s="72"/>
    </row>
    <row r="12" spans="1:9" s="16" customFormat="1" x14ac:dyDescent="0.2">
      <c r="A12" s="326" t="s">
        <v>90</v>
      </c>
      <c r="B12" s="327"/>
      <c r="C12" s="327"/>
      <c r="D12" s="327"/>
      <c r="E12" s="327"/>
      <c r="F12" s="327"/>
      <c r="G12" s="327"/>
      <c r="H12" s="327"/>
      <c r="I12" s="331"/>
    </row>
    <row r="13" spans="1:9" s="16" customFormat="1" x14ac:dyDescent="0.2">
      <c r="A13" s="326" t="s">
        <v>91</v>
      </c>
      <c r="B13" s="327"/>
      <c r="C13" s="327"/>
      <c r="D13" s="327"/>
      <c r="E13" s="327"/>
      <c r="F13" s="327"/>
      <c r="G13" s="327"/>
      <c r="H13" s="327"/>
      <c r="I13" s="331"/>
    </row>
    <row r="14" spans="1:9" s="16" customFormat="1" x14ac:dyDescent="0.2">
      <c r="A14" s="326" t="s">
        <v>92</v>
      </c>
      <c r="B14" s="327"/>
      <c r="C14" s="327"/>
      <c r="D14" s="327"/>
      <c r="E14" s="327"/>
      <c r="F14" s="327"/>
      <c r="G14" s="327"/>
      <c r="H14" s="327"/>
      <c r="I14" s="331"/>
    </row>
    <row r="15" spans="1:9" s="16" customFormat="1" x14ac:dyDescent="0.2">
      <c r="A15" s="326" t="s">
        <v>93</v>
      </c>
      <c r="B15" s="327"/>
      <c r="C15" s="327"/>
      <c r="D15" s="327"/>
      <c r="E15" s="327"/>
      <c r="F15" s="327"/>
      <c r="G15" s="327"/>
      <c r="H15" s="327"/>
      <c r="I15" s="331"/>
    </row>
    <row r="16" spans="1:9" s="16" customFormat="1" ht="6" customHeight="1" thickBot="1" x14ac:dyDescent="0.25">
      <c r="A16" s="341"/>
      <c r="B16" s="342"/>
      <c r="C16" s="342"/>
      <c r="D16" s="342"/>
      <c r="E16" s="342"/>
      <c r="F16" s="342"/>
      <c r="G16" s="342"/>
      <c r="H16" s="73"/>
      <c r="I16" s="74"/>
    </row>
    <row r="17" spans="1:14" s="17" customFormat="1" ht="8.1" customHeight="1" thickBot="1" x14ac:dyDescent="0.3">
      <c r="A17" s="78"/>
      <c r="B17" s="79"/>
      <c r="C17" s="79"/>
      <c r="D17" s="79"/>
      <c r="E17" s="79"/>
      <c r="F17" s="79"/>
      <c r="G17" s="79"/>
      <c r="H17" s="79"/>
      <c r="I17" s="80"/>
    </row>
    <row r="18" spans="1:14" s="17" customFormat="1" ht="15" customHeight="1" thickBot="1" x14ac:dyDescent="0.25">
      <c r="A18" s="81"/>
      <c r="B18" s="77" t="s">
        <v>94</v>
      </c>
      <c r="C18" s="82"/>
      <c r="D18" s="77" t="s">
        <v>95</v>
      </c>
      <c r="E18" s="82"/>
      <c r="F18" s="77" t="s">
        <v>96</v>
      </c>
      <c r="G18" s="81"/>
      <c r="H18" s="77" t="s">
        <v>97</v>
      </c>
      <c r="I18" s="83"/>
      <c r="K18" s="62"/>
      <c r="L18" s="62"/>
      <c r="M18" s="62"/>
      <c r="N18" s="63"/>
    </row>
    <row r="19" spans="1:14" s="17" customFormat="1" ht="8.1" customHeight="1" thickBot="1" x14ac:dyDescent="0.25">
      <c r="A19" s="81"/>
      <c r="B19" s="82"/>
      <c r="C19" s="82"/>
      <c r="D19" s="82"/>
      <c r="E19" s="82"/>
      <c r="F19" s="82"/>
      <c r="G19" s="82"/>
      <c r="H19" s="82"/>
      <c r="I19" s="83"/>
    </row>
    <row r="20" spans="1:14" s="17" customFormat="1" ht="15" customHeight="1" thickBot="1" x14ac:dyDescent="0.25">
      <c r="A20" s="81"/>
      <c r="B20" s="77" t="s">
        <v>98</v>
      </c>
      <c r="C20" s="82"/>
      <c r="D20" s="77" t="s">
        <v>99</v>
      </c>
      <c r="E20" s="81"/>
      <c r="F20" s="77" t="s">
        <v>100</v>
      </c>
      <c r="G20" s="82"/>
      <c r="H20" s="77" t="s">
        <v>101</v>
      </c>
      <c r="I20" s="83"/>
    </row>
    <row r="21" spans="1:14" s="17" customFormat="1" ht="8.1" customHeight="1" thickBot="1" x14ac:dyDescent="0.25">
      <c r="A21" s="81"/>
      <c r="B21" s="82"/>
      <c r="C21" s="82"/>
      <c r="D21" s="82"/>
      <c r="E21" s="82"/>
      <c r="F21" s="82"/>
      <c r="G21" s="82"/>
      <c r="H21" s="82"/>
      <c r="I21" s="83"/>
    </row>
    <row r="22" spans="1:14" s="17" customFormat="1" ht="15" customHeight="1" thickBot="1" x14ac:dyDescent="0.25">
      <c r="A22" s="81"/>
      <c r="B22" s="77" t="s">
        <v>102</v>
      </c>
      <c r="C22" s="81"/>
      <c r="D22" s="77" t="s">
        <v>103</v>
      </c>
      <c r="E22" s="82"/>
      <c r="F22" s="77" t="s">
        <v>104</v>
      </c>
      <c r="G22" s="82"/>
      <c r="H22" s="77" t="s">
        <v>105</v>
      </c>
      <c r="I22" s="83"/>
    </row>
    <row r="23" spans="1:14" s="17" customFormat="1" ht="8.1" customHeight="1" thickBot="1" x14ac:dyDescent="0.25">
      <c r="A23" s="81"/>
      <c r="B23" s="82"/>
      <c r="C23" s="82"/>
      <c r="D23" s="82"/>
      <c r="E23" s="82"/>
      <c r="F23" s="82"/>
      <c r="G23" s="82"/>
      <c r="H23" s="82"/>
      <c r="I23" s="83"/>
    </row>
    <row r="24" spans="1:14" s="17" customFormat="1" ht="15" customHeight="1" thickBot="1" x14ac:dyDescent="0.25">
      <c r="A24" s="81"/>
      <c r="B24" s="328" t="s">
        <v>156</v>
      </c>
      <c r="C24" s="329"/>
      <c r="D24" s="330"/>
      <c r="E24" s="82"/>
      <c r="F24" s="328" t="s">
        <v>155</v>
      </c>
      <c r="G24" s="329"/>
      <c r="H24" s="330"/>
      <c r="I24" s="83"/>
    </row>
    <row r="25" spans="1:14" s="17" customFormat="1" ht="8.1" customHeight="1" thickBot="1" x14ac:dyDescent="0.25">
      <c r="A25" s="343"/>
      <c r="B25" s="344"/>
      <c r="C25" s="344"/>
      <c r="D25" s="344"/>
      <c r="E25" s="344"/>
      <c r="F25" s="344"/>
      <c r="G25" s="344"/>
      <c r="H25" s="344"/>
      <c r="I25" s="345"/>
    </row>
    <row r="26" spans="1:14" s="17" customFormat="1" ht="15" customHeight="1" thickBot="1" x14ac:dyDescent="0.25">
      <c r="A26" s="81"/>
      <c r="B26" s="82"/>
      <c r="C26" s="82"/>
      <c r="D26" s="82"/>
      <c r="E26" s="82"/>
      <c r="F26" s="328" t="s">
        <v>106</v>
      </c>
      <c r="G26" s="329"/>
      <c r="H26" s="330"/>
      <c r="I26" s="83"/>
    </row>
    <row r="27" spans="1:14" s="17" customFormat="1" ht="8.1" customHeight="1" thickBot="1" x14ac:dyDescent="0.25">
      <c r="A27" s="84"/>
      <c r="B27" s="85"/>
      <c r="C27" s="85"/>
      <c r="D27" s="85"/>
      <c r="E27" s="85"/>
      <c r="F27" s="85"/>
      <c r="G27" s="85"/>
      <c r="H27" s="85"/>
      <c r="I27" s="86"/>
      <c r="J27" s="87"/>
    </row>
    <row r="28" spans="1:14" s="17" customFormat="1" ht="3" customHeight="1" thickBot="1" x14ac:dyDescent="0.25">
      <c r="A28" s="81"/>
      <c r="B28" s="82"/>
      <c r="C28" s="82"/>
      <c r="D28" s="82"/>
      <c r="E28" s="82"/>
      <c r="F28" s="82"/>
      <c r="G28" s="82"/>
      <c r="H28" s="82"/>
      <c r="I28" s="83"/>
      <c r="J28" s="87"/>
    </row>
    <row r="29" spans="1:14" ht="12.75" customHeight="1" x14ac:dyDescent="0.2">
      <c r="A29" s="332"/>
      <c r="B29" s="333"/>
      <c r="C29" s="333"/>
      <c r="D29" s="333"/>
      <c r="E29" s="333"/>
      <c r="F29" s="333"/>
      <c r="G29" s="333"/>
      <c r="H29" s="333"/>
      <c r="I29" s="334"/>
    </row>
    <row r="30" spans="1:14" ht="12.75" customHeight="1" x14ac:dyDescent="0.2">
      <c r="A30" s="335"/>
      <c r="B30" s="336"/>
      <c r="C30" s="336"/>
      <c r="D30" s="336"/>
      <c r="E30" s="336"/>
      <c r="F30" s="336"/>
      <c r="G30" s="336"/>
      <c r="H30" s="336"/>
      <c r="I30" s="337"/>
    </row>
    <row r="31" spans="1:14" ht="12.75" customHeight="1" x14ac:dyDescent="0.2">
      <c r="A31" s="335"/>
      <c r="B31" s="336"/>
      <c r="C31" s="336"/>
      <c r="D31" s="336"/>
      <c r="E31" s="336"/>
      <c r="F31" s="336"/>
      <c r="G31" s="336"/>
      <c r="H31" s="336"/>
      <c r="I31" s="337"/>
    </row>
    <row r="32" spans="1:14" ht="30.75" customHeight="1" thickBot="1" x14ac:dyDescent="0.25">
      <c r="A32" s="338"/>
      <c r="B32" s="339"/>
      <c r="C32" s="339"/>
      <c r="D32" s="339"/>
      <c r="E32" s="339"/>
      <c r="F32" s="339"/>
      <c r="G32" s="339"/>
      <c r="H32" s="339"/>
      <c r="I32" s="340"/>
    </row>
    <row r="33" s="16" customFormat="1" ht="0.2" customHeight="1" x14ac:dyDescent="0.2"/>
  </sheetData>
  <sheetProtection algorithmName="SHA-512" hashValue="fSEl+DHWr2TBgUVs3amlNcJJtEiUGlV/Pz8JFlF8I97K0kXIQ+OwvceK171nmrev9pt3GJtYqWCV/cUGIK47AQ==" saltValue="qbiQoNi7ddZVoSeLy4YR2A==" spinCount="100000" sheet="1" objects="1" scenarios="1"/>
  <mergeCells count="24">
    <mergeCell ref="C6:D6"/>
    <mergeCell ref="A6:B6"/>
    <mergeCell ref="F6:G6"/>
    <mergeCell ref="A5:G5"/>
    <mergeCell ref="A1:I1"/>
    <mergeCell ref="A2:I2"/>
    <mergeCell ref="A3:I3"/>
    <mergeCell ref="A4:I4"/>
    <mergeCell ref="H6:I6"/>
    <mergeCell ref="A29:I32"/>
    <mergeCell ref="A11:G11"/>
    <mergeCell ref="A13:I13"/>
    <mergeCell ref="A14:I14"/>
    <mergeCell ref="A15:I15"/>
    <mergeCell ref="A12:I12"/>
    <mergeCell ref="A16:G16"/>
    <mergeCell ref="A25:I25"/>
    <mergeCell ref="F26:H26"/>
    <mergeCell ref="A7:G7"/>
    <mergeCell ref="B24:D24"/>
    <mergeCell ref="F24:H24"/>
    <mergeCell ref="A8:I8"/>
    <mergeCell ref="A9:I9"/>
    <mergeCell ref="A10:I10"/>
  </mergeCells>
  <phoneticPr fontId="0" type="noConversion"/>
  <hyperlinks>
    <hyperlink ref="H22" location="Dez!A1" tooltip="Ir para mês de Dezembro" display="Dezembro" xr:uid="{9D5CD385-19D8-4EC4-BD1F-E32482038163}"/>
    <hyperlink ref="F22" location="Nov!A1" tooltip="Ir para mês de Novembro" display="Novembro" xr:uid="{46973D6F-0BE4-450C-B0F7-E672C669C819}"/>
    <hyperlink ref="D22" location="Out!A1" tooltip="Ir para mês de Outubro" display="Outubro" xr:uid="{B7BBBE84-95FA-450D-984B-595ADC3FF0B6}"/>
    <hyperlink ref="B22" location="Set!A1" tooltip="Ir para mês de Setembro" display="Setembro" xr:uid="{FA0F366E-8830-4208-9B32-84EDE6613DB9}"/>
    <hyperlink ref="D20" location="Jun!A1" tooltip="Ir para mês de Junho" display="Junho" xr:uid="{78097DA7-325D-4D63-BAFE-4E3C38D8688F}"/>
    <hyperlink ref="B20" location="Mai!A1" tooltip="Ir para mês de Maio" display="Maio" xr:uid="{664938EC-5B9C-48F9-9801-E173B407F9A7}"/>
    <hyperlink ref="B18" location="Jan!A1" tooltip="Ir para mês de Janeiro" display="Janeiro" xr:uid="{6BB940EE-6421-4A10-BEB5-C2EE1124EDDE}"/>
    <hyperlink ref="H18" location="Abr!A1" tooltip="Ir para mês de Abril" display="Abril" xr:uid="{3FE5ED9C-E050-4837-9583-7A12DD5C3D16}"/>
    <hyperlink ref="H20" location="Ago!A1" tooltip="Ir para mês de Agosto" display="Agosto" xr:uid="{AD251498-7E85-4EBA-9A36-1874D2398CD8}"/>
    <hyperlink ref="F20" location="Jul!A1" tooltip="Ir para mês de Julho" display="Julho" xr:uid="{8EC5EEEA-20E6-454C-9CC9-4817D1950FB5}"/>
    <hyperlink ref="F26" location="'Set - Out'!A1" tooltip="Ir para mês de Outubro" display="Outubro" xr:uid="{55BA54DE-D780-438D-94A1-6ED1E8CB256B}"/>
    <hyperlink ref="F18" location="Mar!A1" tooltip="Ir para mês de Março" display="Março" xr:uid="{1F07107E-DDCB-4A23-9B89-AC5F7309CC84}"/>
    <hyperlink ref="D18" location="Fev!A1" tooltip="Ir para mês de Fevereiro" display="Fevereiro" xr:uid="{D406DA18-668B-41FE-8539-2036CBF97FEB}"/>
    <hyperlink ref="F26:H26" location="Gráficos!A1" tooltip="Ir para mês de Outubro" display="Gráficos Comparativos" xr:uid="{6544AC22-479E-4431-A0FC-B2F53A52ABE5}"/>
    <hyperlink ref="F24:H24" location="'Orç. x Rea. Anual'!A1" display="Orçado x Realizado Anual" xr:uid="{D33D08A1-8F8E-40AA-9AD7-651A4089275B}"/>
    <hyperlink ref="B24:D24" location="'Jan a Dez'!A1" display="Comparativo Jan. a Dez." xr:uid="{5ABFB8DB-6A81-4494-9C1C-C92F32888F3D}"/>
  </hyperlinks>
  <printOptions horizontalCentered="1"/>
  <pageMargins left="0.39370078740157483" right="0.39370078740157483" top="0.98425196850393704" bottom="0.98425196850393704" header="0.51181102362204722" footer="0.51181102362204722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EF415-0162-4219-99FA-7A8ADECFA273}">
  <dimension ref="A1:O215"/>
  <sheetViews>
    <sheetView showGridLines="0" zoomScale="80" zoomScaleNormal="80" zoomScaleSheetLayoutView="80" workbookViewId="0">
      <pane ySplit="4" topLeftCell="A5" activePane="bottomLeft" state="frozen"/>
      <selection activeCell="C6" sqref="C6:D6"/>
      <selection pane="bottomLeft"/>
    </sheetView>
  </sheetViews>
  <sheetFormatPr defaultColWidth="0" defaultRowHeight="12.75" zeroHeight="1" x14ac:dyDescent="0.2"/>
  <cols>
    <col min="1" max="1" width="0.5703125" style="90" customWidth="1"/>
    <col min="2" max="2" width="36.7109375" style="90" customWidth="1"/>
    <col min="3" max="3" width="0.7109375" style="90" customWidth="1"/>
    <col min="4" max="4" width="18.7109375" style="90" customWidth="1"/>
    <col min="5" max="5" width="18" style="90" customWidth="1"/>
    <col min="6" max="6" width="0.7109375" style="90" customWidth="1"/>
    <col min="7" max="7" width="18.7109375" style="90" bestFit="1" customWidth="1"/>
    <col min="8" max="8" width="18.7109375" style="90" customWidth="1"/>
    <col min="9" max="9" width="18" style="90" customWidth="1"/>
    <col min="10" max="10" width="0.7109375" style="90" customWidth="1"/>
    <col min="11" max="11" width="15.5703125" style="90" customWidth="1"/>
    <col min="12" max="12" width="0.7109375" style="90" customWidth="1"/>
    <col min="13" max="13" width="18.85546875" style="90" customWidth="1"/>
    <col min="14" max="14" width="0.7109375" style="90" customWidth="1"/>
    <col min="15" max="15" width="0.28515625" style="90" customWidth="1"/>
    <col min="16" max="16384" width="9.140625" style="90" hidden="1"/>
  </cols>
  <sheetData>
    <row r="1" spans="1:14" ht="3.75" customHeight="1" thickBot="1" x14ac:dyDescent="0.25">
      <c r="A1" s="88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9"/>
    </row>
    <row r="2" spans="1:14" ht="21.75" customHeight="1" x14ac:dyDescent="0.2">
      <c r="A2" s="91"/>
      <c r="B2" s="402" t="s">
        <v>183</v>
      </c>
      <c r="C2" s="92"/>
      <c r="D2" s="404" t="s">
        <v>0</v>
      </c>
      <c r="E2" s="414"/>
      <c r="F2" s="92"/>
      <c r="G2" s="404" t="s">
        <v>1</v>
      </c>
      <c r="H2" s="419"/>
      <c r="I2" s="414"/>
      <c r="J2" s="92"/>
      <c r="K2" s="373" t="s">
        <v>2</v>
      </c>
      <c r="L2" s="92"/>
      <c r="M2" s="409" t="s">
        <v>3</v>
      </c>
      <c r="N2" s="93"/>
    </row>
    <row r="3" spans="1:14" ht="19.5" customHeight="1" thickBot="1" x14ac:dyDescent="0.25">
      <c r="A3" s="91"/>
      <c r="B3" s="403"/>
      <c r="C3" s="91"/>
      <c r="D3" s="405"/>
      <c r="E3" s="415"/>
      <c r="F3" s="91"/>
      <c r="G3" s="405"/>
      <c r="H3" s="420"/>
      <c r="I3" s="415"/>
      <c r="J3" s="91"/>
      <c r="K3" s="374"/>
      <c r="L3" s="91"/>
      <c r="M3" s="410"/>
      <c r="N3" s="93"/>
    </row>
    <row r="4" spans="1:14" s="95" customFormat="1" ht="13.5" thickBot="1" x14ac:dyDescent="0.25">
      <c r="A4" s="91"/>
      <c r="B4" s="185" t="s">
        <v>111</v>
      </c>
      <c r="C4" s="91"/>
      <c r="D4" s="186" t="s">
        <v>4</v>
      </c>
      <c r="E4" s="187" t="s">
        <v>5</v>
      </c>
      <c r="F4" s="91"/>
      <c r="G4" s="188" t="str">
        <f>'Página Inicial'!C6</f>
        <v>Nome Esposa</v>
      </c>
      <c r="H4" s="188" t="str">
        <f>'Página Inicial'!F6</f>
        <v>Nome Esposo</v>
      </c>
      <c r="I4" s="187" t="s">
        <v>5</v>
      </c>
      <c r="J4" s="91"/>
      <c r="K4" s="189" t="s">
        <v>4</v>
      </c>
      <c r="L4" s="94"/>
      <c r="M4" s="190" t="s">
        <v>107</v>
      </c>
      <c r="N4" s="93"/>
    </row>
    <row r="5" spans="1:14" ht="12.75" customHeight="1" x14ac:dyDescent="0.2">
      <c r="A5" s="91"/>
      <c r="B5" s="96" t="s">
        <v>118</v>
      </c>
      <c r="C5" s="91"/>
      <c r="D5" s="97"/>
      <c r="E5" s="98"/>
      <c r="F5" s="91"/>
      <c r="G5" s="97"/>
      <c r="H5" s="99"/>
      <c r="I5" s="416"/>
      <c r="J5" s="91"/>
      <c r="K5" s="100" t="str">
        <f t="shared" ref="K5:K10" si="0">IF(D5=0,"",(D5-G5-H5))</f>
        <v/>
      </c>
      <c r="L5" s="94"/>
      <c r="M5" s="101" t="str">
        <f t="shared" ref="M5:M10" si="1">IF((G5+H5)=0,"",IF(D5=0,"",IF((G5+H5)&lt;(D5*80%),"Abaixo do Orçado",IF(D5=(G5+H5),"Igual ao Orçado",IF(D5&gt;(G5+H5),"Próximo ao Orçado","Passou do Orçado")))))</f>
        <v/>
      </c>
      <c r="N5" s="93"/>
    </row>
    <row r="6" spans="1:14" x14ac:dyDescent="0.2">
      <c r="A6" s="91"/>
      <c r="B6" s="96" t="s">
        <v>119</v>
      </c>
      <c r="C6" s="91"/>
      <c r="D6" s="97"/>
      <c r="E6" s="102"/>
      <c r="F6" s="91"/>
      <c r="G6" s="103"/>
      <c r="H6" s="99"/>
      <c r="I6" s="417"/>
      <c r="J6" s="91"/>
      <c r="K6" s="100" t="str">
        <f t="shared" si="0"/>
        <v/>
      </c>
      <c r="L6" s="94"/>
      <c r="M6" s="101" t="str">
        <f t="shared" si="1"/>
        <v/>
      </c>
      <c r="N6" s="93"/>
    </row>
    <row r="7" spans="1:14" x14ac:dyDescent="0.2">
      <c r="A7" s="91"/>
      <c r="B7" s="96" t="s">
        <v>120</v>
      </c>
      <c r="C7" s="91"/>
      <c r="D7" s="97"/>
      <c r="E7" s="102"/>
      <c r="F7" s="91"/>
      <c r="G7" s="103"/>
      <c r="H7" s="104"/>
      <c r="I7" s="417"/>
      <c r="J7" s="91"/>
      <c r="K7" s="100" t="str">
        <f t="shared" si="0"/>
        <v/>
      </c>
      <c r="L7" s="94"/>
      <c r="M7" s="101" t="str">
        <f t="shared" si="1"/>
        <v/>
      </c>
      <c r="N7" s="93"/>
    </row>
    <row r="8" spans="1:14" x14ac:dyDescent="0.2">
      <c r="A8" s="91"/>
      <c r="B8" s="105"/>
      <c r="C8" s="91"/>
      <c r="D8" s="97"/>
      <c r="E8" s="102"/>
      <c r="F8" s="91"/>
      <c r="G8" s="103"/>
      <c r="H8" s="104"/>
      <c r="I8" s="417"/>
      <c r="J8" s="91"/>
      <c r="K8" s="100" t="str">
        <f t="shared" si="0"/>
        <v/>
      </c>
      <c r="L8" s="94"/>
      <c r="M8" s="101" t="str">
        <f t="shared" si="1"/>
        <v/>
      </c>
      <c r="N8" s="93"/>
    </row>
    <row r="9" spans="1:14" ht="13.5" thickBot="1" x14ac:dyDescent="0.25">
      <c r="A9" s="91"/>
      <c r="B9" s="105"/>
      <c r="C9" s="91"/>
      <c r="D9" s="106"/>
      <c r="E9" s="102"/>
      <c r="F9" s="91"/>
      <c r="G9" s="107"/>
      <c r="H9" s="108"/>
      <c r="I9" s="417"/>
      <c r="J9" s="91"/>
      <c r="K9" s="109" t="str">
        <f t="shared" si="0"/>
        <v/>
      </c>
      <c r="L9" s="94"/>
      <c r="M9" s="110" t="str">
        <f t="shared" si="1"/>
        <v/>
      </c>
      <c r="N9" s="93"/>
    </row>
    <row r="10" spans="1:14" ht="13.5" thickBot="1" x14ac:dyDescent="0.25">
      <c r="A10" s="91"/>
      <c r="B10" s="111" t="s">
        <v>6</v>
      </c>
      <c r="C10" s="91"/>
      <c r="D10" s="112"/>
      <c r="E10" s="113"/>
      <c r="F10" s="91"/>
      <c r="G10" s="114"/>
      <c r="H10" s="115"/>
      <c r="I10" s="418"/>
      <c r="J10" s="91"/>
      <c r="K10" s="116" t="str">
        <f t="shared" si="0"/>
        <v/>
      </c>
      <c r="L10" s="94"/>
      <c r="M10" s="117" t="str">
        <f t="shared" si="1"/>
        <v/>
      </c>
      <c r="N10" s="93"/>
    </row>
    <row r="11" spans="1:14" ht="13.5" thickBot="1" x14ac:dyDescent="0.25">
      <c r="A11" s="91"/>
      <c r="B11" s="195" t="s">
        <v>7</v>
      </c>
      <c r="C11" s="118"/>
      <c r="D11" s="194">
        <f>D5+D6+D7+D8+D9-D10</f>
        <v>0</v>
      </c>
      <c r="E11" s="193"/>
      <c r="F11" s="91"/>
      <c r="G11" s="194">
        <f>G5+G6+G7+G8+G9-G10</f>
        <v>0</v>
      </c>
      <c r="H11" s="194">
        <f>H5+H6+H7+H8+H9-H10</f>
        <v>0</v>
      </c>
      <c r="I11" s="193">
        <f>G11+H11</f>
        <v>0</v>
      </c>
      <c r="J11" s="91"/>
      <c r="K11" s="192" t="str">
        <f>IF(D11=0,"",D11-I11)</f>
        <v/>
      </c>
      <c r="L11" s="119"/>
      <c r="M11" s="191"/>
      <c r="N11" s="93"/>
    </row>
    <row r="12" spans="1:14" ht="19.5" customHeight="1" thickBot="1" x14ac:dyDescent="0.25">
      <c r="A12" s="91"/>
      <c r="B12" s="411" t="s">
        <v>8</v>
      </c>
      <c r="C12" s="412"/>
      <c r="D12" s="412"/>
      <c r="E12" s="412"/>
      <c r="F12" s="412"/>
      <c r="G12" s="412"/>
      <c r="H12" s="412"/>
      <c r="I12" s="412"/>
      <c r="J12" s="412"/>
      <c r="K12" s="412"/>
      <c r="L12" s="412"/>
      <c r="M12" s="413"/>
      <c r="N12" s="93"/>
    </row>
    <row r="13" spans="1:14" ht="26.25" thickBot="1" x14ac:dyDescent="0.25">
      <c r="A13" s="91"/>
      <c r="B13" s="300" t="s">
        <v>9</v>
      </c>
      <c r="C13" s="92"/>
      <c r="D13" s="197" t="s">
        <v>10</v>
      </c>
      <c r="E13" s="187" t="s">
        <v>11</v>
      </c>
      <c r="F13" s="92"/>
      <c r="G13" s="357" t="str">
        <f>IF(I28=0,"",IF(D28=0,"Preencher coluna Orçamento para melhor funcionamento da Planilha.",IF(I28&lt;(D28*80%),"Sinal Verde - Abaixo do Orçado",IF(D28=I28,"Sinal Amarelo - Igual ao Orçado",IF(D28&gt;I28,"Sinal Amarelo - Próximo ao Orçado","Sinal Vermelho - Passou do Orçado")))))</f>
        <v/>
      </c>
      <c r="H13" s="358"/>
      <c r="I13" s="187" t="s">
        <v>11</v>
      </c>
      <c r="J13" s="92"/>
      <c r="K13" s="198" t="s">
        <v>10</v>
      </c>
      <c r="L13" s="120"/>
      <c r="M13" s="198" t="s">
        <v>107</v>
      </c>
      <c r="N13" s="93"/>
    </row>
    <row r="14" spans="1:14" ht="12.75" customHeight="1" x14ac:dyDescent="0.2">
      <c r="A14" s="91"/>
      <c r="B14" s="121" t="s">
        <v>12</v>
      </c>
      <c r="C14" s="91"/>
      <c r="D14" s="122"/>
      <c r="E14" s="393" t="str">
        <f>IF(D28=0,"",D28/D130)</f>
        <v/>
      </c>
      <c r="F14" s="91"/>
      <c r="G14" s="97"/>
      <c r="H14" s="99"/>
      <c r="I14" s="393" t="str">
        <f>IF(I28=0,"",I28/I130)</f>
        <v/>
      </c>
      <c r="J14" s="91"/>
      <c r="K14" s="100" t="str">
        <f>IF(D14=0,"",(D14-G14-H14))</f>
        <v/>
      </c>
      <c r="L14" s="94"/>
      <c r="M14" s="101" t="str">
        <f>IF((G14+H14)=0,"",IF(D14=0,"",IF((G14+H14)&lt;(D14*80%),"Abaixo do Orçado",IF(D14=(G14+H14),"Igual ao Orçado",IF(D14&gt;(G14+H14),"Próximo ao Orçado","Passou do Orçado")))))</f>
        <v/>
      </c>
      <c r="N14" s="93"/>
    </row>
    <row r="15" spans="1:14" ht="12.75" customHeight="1" x14ac:dyDescent="0.2">
      <c r="A15" s="91"/>
      <c r="B15" s="96" t="s">
        <v>13</v>
      </c>
      <c r="C15" s="91"/>
      <c r="D15" s="122"/>
      <c r="E15" s="394"/>
      <c r="F15" s="91"/>
      <c r="G15" s="123"/>
      <c r="H15" s="124"/>
      <c r="I15" s="394"/>
      <c r="J15" s="91"/>
      <c r="K15" s="100" t="str">
        <f t="shared" ref="K15:K27" si="2">IF(D15=0,"",(D15-G15-H15))</f>
        <v/>
      </c>
      <c r="L15" s="94"/>
      <c r="M15" s="101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93"/>
    </row>
    <row r="16" spans="1:14" ht="12.75" customHeight="1" x14ac:dyDescent="0.2">
      <c r="A16" s="91"/>
      <c r="B16" s="96" t="s">
        <v>14</v>
      </c>
      <c r="C16" s="91"/>
      <c r="D16" s="122"/>
      <c r="E16" s="394"/>
      <c r="F16" s="91"/>
      <c r="G16" s="97"/>
      <c r="H16" s="99"/>
      <c r="I16" s="394"/>
      <c r="J16" s="91"/>
      <c r="K16" s="100" t="str">
        <f t="shared" si="2"/>
        <v/>
      </c>
      <c r="L16" s="94"/>
      <c r="M16" s="101" t="str">
        <f t="shared" si="3"/>
        <v/>
      </c>
      <c r="N16" s="93"/>
    </row>
    <row r="17" spans="1:14" ht="12.75" customHeight="1" x14ac:dyDescent="0.2">
      <c r="A17" s="91"/>
      <c r="B17" s="96" t="s">
        <v>15</v>
      </c>
      <c r="C17" s="91"/>
      <c r="D17" s="122"/>
      <c r="E17" s="394"/>
      <c r="F17" s="91"/>
      <c r="G17" s="97"/>
      <c r="H17" s="99"/>
      <c r="I17" s="394"/>
      <c r="J17" s="91"/>
      <c r="K17" s="100" t="str">
        <f t="shared" si="2"/>
        <v/>
      </c>
      <c r="L17" s="94"/>
      <c r="M17" s="101" t="str">
        <f t="shared" si="3"/>
        <v/>
      </c>
      <c r="N17" s="93"/>
    </row>
    <row r="18" spans="1:14" ht="12.75" customHeight="1" x14ac:dyDescent="0.2">
      <c r="A18" s="91"/>
      <c r="B18" s="96" t="s">
        <v>16</v>
      </c>
      <c r="C18" s="91"/>
      <c r="D18" s="122"/>
      <c r="E18" s="394"/>
      <c r="F18" s="91"/>
      <c r="G18" s="97"/>
      <c r="H18" s="99"/>
      <c r="I18" s="394"/>
      <c r="J18" s="91"/>
      <c r="K18" s="100" t="str">
        <f t="shared" si="2"/>
        <v/>
      </c>
      <c r="L18" s="94"/>
      <c r="M18" s="101" t="str">
        <f t="shared" si="3"/>
        <v/>
      </c>
      <c r="N18" s="93"/>
    </row>
    <row r="19" spans="1:14" ht="12.75" customHeight="1" x14ac:dyDescent="0.2">
      <c r="A19" s="91"/>
      <c r="B19" s="96" t="s">
        <v>17</v>
      </c>
      <c r="C19" s="91"/>
      <c r="D19" s="122"/>
      <c r="E19" s="394"/>
      <c r="F19" s="91"/>
      <c r="G19" s="97"/>
      <c r="H19" s="99"/>
      <c r="I19" s="394"/>
      <c r="J19" s="91"/>
      <c r="K19" s="100" t="str">
        <f t="shared" si="2"/>
        <v/>
      </c>
      <c r="L19" s="94"/>
      <c r="M19" s="101" t="str">
        <f t="shared" si="3"/>
        <v/>
      </c>
      <c r="N19" s="93"/>
    </row>
    <row r="20" spans="1:14" ht="12.75" customHeight="1" x14ac:dyDescent="0.2">
      <c r="A20" s="91"/>
      <c r="B20" s="96" t="s">
        <v>18</v>
      </c>
      <c r="C20" s="91"/>
      <c r="D20" s="122"/>
      <c r="E20" s="394"/>
      <c r="F20" s="91"/>
      <c r="G20" s="97"/>
      <c r="H20" s="99"/>
      <c r="I20" s="394"/>
      <c r="J20" s="91"/>
      <c r="K20" s="100" t="str">
        <f t="shared" si="2"/>
        <v/>
      </c>
      <c r="L20" s="94"/>
      <c r="M20" s="101" t="str">
        <f t="shared" si="3"/>
        <v/>
      </c>
      <c r="N20" s="93"/>
    </row>
    <row r="21" spans="1:14" ht="12.75" customHeight="1" x14ac:dyDescent="0.2">
      <c r="A21" s="91"/>
      <c r="B21" s="96" t="s">
        <v>19</v>
      </c>
      <c r="C21" s="91"/>
      <c r="D21" s="122"/>
      <c r="E21" s="394"/>
      <c r="F21" s="91"/>
      <c r="G21" s="97"/>
      <c r="H21" s="99"/>
      <c r="I21" s="394"/>
      <c r="J21" s="91"/>
      <c r="K21" s="100" t="str">
        <f t="shared" si="2"/>
        <v/>
      </c>
      <c r="L21" s="94"/>
      <c r="M21" s="101" t="str">
        <f t="shared" si="3"/>
        <v/>
      </c>
      <c r="N21" s="93"/>
    </row>
    <row r="22" spans="1:14" ht="12.75" customHeight="1" x14ac:dyDescent="0.2">
      <c r="A22" s="91"/>
      <c r="B22" s="96" t="s">
        <v>123</v>
      </c>
      <c r="C22" s="91"/>
      <c r="D22" s="97"/>
      <c r="E22" s="394"/>
      <c r="F22" s="91"/>
      <c r="G22" s="125"/>
      <c r="H22" s="126"/>
      <c r="I22" s="394"/>
      <c r="J22" s="91"/>
      <c r="K22" s="100" t="str">
        <f t="shared" si="2"/>
        <v/>
      </c>
      <c r="L22" s="94"/>
      <c r="M22" s="101" t="str">
        <f t="shared" si="3"/>
        <v/>
      </c>
      <c r="N22" s="93"/>
    </row>
    <row r="23" spans="1:14" ht="12.75" customHeight="1" x14ac:dyDescent="0.2">
      <c r="A23" s="91"/>
      <c r="B23" s="96" t="s">
        <v>20</v>
      </c>
      <c r="C23" s="91"/>
      <c r="D23" s="122"/>
      <c r="E23" s="394"/>
      <c r="F23" s="91"/>
      <c r="G23" s="103"/>
      <c r="H23" s="104"/>
      <c r="I23" s="394"/>
      <c r="J23" s="91"/>
      <c r="K23" s="100" t="str">
        <f t="shared" si="2"/>
        <v/>
      </c>
      <c r="L23" s="94"/>
      <c r="M23" s="101" t="str">
        <f t="shared" si="3"/>
        <v/>
      </c>
      <c r="N23" s="93"/>
    </row>
    <row r="24" spans="1:14" ht="12.75" customHeight="1" x14ac:dyDescent="0.2">
      <c r="A24" s="91"/>
      <c r="B24" s="96" t="s">
        <v>21</v>
      </c>
      <c r="C24" s="91"/>
      <c r="D24" s="106"/>
      <c r="E24" s="394"/>
      <c r="F24" s="91"/>
      <c r="G24" s="103"/>
      <c r="H24" s="104"/>
      <c r="I24" s="394"/>
      <c r="J24" s="91"/>
      <c r="K24" s="100" t="str">
        <f t="shared" si="2"/>
        <v/>
      </c>
      <c r="L24" s="94"/>
      <c r="M24" s="101" t="str">
        <f t="shared" si="3"/>
        <v/>
      </c>
      <c r="N24" s="93"/>
    </row>
    <row r="25" spans="1:14" ht="12.75" customHeight="1" x14ac:dyDescent="0.2">
      <c r="A25" s="91"/>
      <c r="B25" s="105"/>
      <c r="C25" s="91"/>
      <c r="D25" s="106"/>
      <c r="E25" s="394"/>
      <c r="F25" s="91"/>
      <c r="G25" s="103"/>
      <c r="H25" s="104"/>
      <c r="I25" s="394"/>
      <c r="J25" s="91"/>
      <c r="K25" s="100" t="str">
        <f t="shared" si="2"/>
        <v/>
      </c>
      <c r="L25" s="94"/>
      <c r="M25" s="101" t="str">
        <f t="shared" si="3"/>
        <v/>
      </c>
      <c r="N25" s="93"/>
    </row>
    <row r="26" spans="1:14" ht="12.75" customHeight="1" x14ac:dyDescent="0.2">
      <c r="A26" s="91"/>
      <c r="B26" s="105"/>
      <c r="C26" s="91"/>
      <c r="D26" s="106"/>
      <c r="E26" s="394"/>
      <c r="F26" s="91"/>
      <c r="G26" s="103"/>
      <c r="H26" s="104"/>
      <c r="I26" s="394"/>
      <c r="J26" s="91"/>
      <c r="K26" s="100" t="str">
        <f t="shared" si="2"/>
        <v/>
      </c>
      <c r="L26" s="94"/>
      <c r="M26" s="101" t="str">
        <f t="shared" si="3"/>
        <v/>
      </c>
      <c r="N26" s="93"/>
    </row>
    <row r="27" spans="1:14" ht="12.75" customHeight="1" thickBot="1" x14ac:dyDescent="0.25">
      <c r="A27" s="91"/>
      <c r="B27" s="105"/>
      <c r="C27" s="91"/>
      <c r="D27" s="106"/>
      <c r="E27" s="394"/>
      <c r="F27" s="91"/>
      <c r="G27" s="103"/>
      <c r="H27" s="104"/>
      <c r="I27" s="395"/>
      <c r="J27" s="91"/>
      <c r="K27" s="100" t="str">
        <f t="shared" si="2"/>
        <v/>
      </c>
      <c r="L27" s="94"/>
      <c r="M27" s="101" t="str">
        <f t="shared" si="3"/>
        <v/>
      </c>
      <c r="N27" s="93"/>
    </row>
    <row r="28" spans="1:14" ht="12.75" customHeight="1" thickBot="1" x14ac:dyDescent="0.25">
      <c r="A28" s="91"/>
      <c r="B28" s="203" t="s">
        <v>22</v>
      </c>
      <c r="C28" s="128"/>
      <c r="D28" s="202">
        <f>SUM(D14:D27)</f>
        <v>0</v>
      </c>
      <c r="E28" s="201"/>
      <c r="F28" s="128"/>
      <c r="G28" s="200">
        <f>SUM(G14:G27)</f>
        <v>0</v>
      </c>
      <c r="H28" s="199">
        <f>SUM(H14:H27)</f>
        <v>0</v>
      </c>
      <c r="I28" s="192">
        <f>G28+H28</f>
        <v>0</v>
      </c>
      <c r="J28" s="128"/>
      <c r="K28" s="192" t="str">
        <f>IF(D28=0,"",D28-I28)</f>
        <v/>
      </c>
      <c r="L28" s="131"/>
      <c r="M28" s="191"/>
      <c r="N28" s="93"/>
    </row>
    <row r="29" spans="1:14" ht="3.75" customHeight="1" thickBot="1" x14ac:dyDescent="0.25">
      <c r="A29" s="91"/>
      <c r="B29" s="224"/>
      <c r="C29" s="6"/>
      <c r="D29" s="133"/>
      <c r="E29" s="134"/>
      <c r="F29" s="135"/>
      <c r="G29" s="136"/>
      <c r="H29" s="136"/>
      <c r="I29" s="136"/>
      <c r="J29" s="135"/>
      <c r="K29" s="136"/>
      <c r="L29" s="135"/>
      <c r="M29" s="137"/>
      <c r="N29" s="93"/>
    </row>
    <row r="30" spans="1:14" ht="26.25" thickBot="1" x14ac:dyDescent="0.25">
      <c r="A30" s="91"/>
      <c r="B30" s="300" t="s">
        <v>23</v>
      </c>
      <c r="C30" s="92"/>
      <c r="D30" s="197" t="s">
        <v>10</v>
      </c>
      <c r="E30" s="204" t="s">
        <v>11</v>
      </c>
      <c r="F30" s="92"/>
      <c r="G30" s="357" t="str">
        <f>IF(I39=0,"",IF(D39=0,"Preencher coluna Orçamento para melhor funcionamento da Planilha.",IF(I39&lt;(D39*80%),"Sinal Verde - Abaixo do Orçado",IF(D39=I39,"Sinal Amarelo - Igual ao Orçado",IF(D39&gt;I39,"Sinal Amarelo - Próximo ao Orçado","Sinal Vermelho - Passou do Orçado")))))</f>
        <v/>
      </c>
      <c r="H30" s="358"/>
      <c r="I30" s="204" t="s">
        <v>11</v>
      </c>
      <c r="J30" s="92"/>
      <c r="K30" s="198" t="s">
        <v>10</v>
      </c>
      <c r="L30" s="138"/>
      <c r="M30" s="198" t="s">
        <v>107</v>
      </c>
      <c r="N30" s="93"/>
    </row>
    <row r="31" spans="1:14" ht="12.75" customHeight="1" x14ac:dyDescent="0.2">
      <c r="A31" s="91"/>
      <c r="B31" s="121" t="s">
        <v>128</v>
      </c>
      <c r="C31" s="91"/>
      <c r="D31" s="122"/>
      <c r="E31" s="393" t="str">
        <f>IF(D39=0,"",D39/D130)</f>
        <v/>
      </c>
      <c r="F31" s="91"/>
      <c r="G31" s="97"/>
      <c r="H31" s="99"/>
      <c r="I31" s="393" t="str">
        <f>IF(I39=0,"",I39/I130)</f>
        <v/>
      </c>
      <c r="J31" s="91"/>
      <c r="K31" s="100" t="str">
        <f t="shared" ref="K31:K38" si="4">IF(D31=0,"",(D31-G31-H31))</f>
        <v/>
      </c>
      <c r="L31" s="94"/>
      <c r="M31" s="101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93"/>
    </row>
    <row r="32" spans="1:14" ht="12.75" customHeight="1" x14ac:dyDescent="0.2">
      <c r="A32" s="91"/>
      <c r="B32" s="96" t="s">
        <v>24</v>
      </c>
      <c r="C32" s="91"/>
      <c r="D32" s="99"/>
      <c r="E32" s="394"/>
      <c r="F32" s="91"/>
      <c r="G32" s="97"/>
      <c r="H32" s="99"/>
      <c r="I32" s="394"/>
      <c r="J32" s="91"/>
      <c r="K32" s="100" t="str">
        <f t="shared" si="4"/>
        <v/>
      </c>
      <c r="L32" s="94"/>
      <c r="M32" s="101" t="str">
        <f t="shared" si="5"/>
        <v/>
      </c>
      <c r="N32" s="93"/>
    </row>
    <row r="33" spans="1:14" ht="12.75" customHeight="1" x14ac:dyDescent="0.2">
      <c r="A33" s="91"/>
      <c r="B33" s="96" t="s">
        <v>25</v>
      </c>
      <c r="C33" s="91"/>
      <c r="D33" s="139"/>
      <c r="E33" s="394"/>
      <c r="F33" s="91"/>
      <c r="G33" s="125"/>
      <c r="H33" s="126"/>
      <c r="I33" s="394"/>
      <c r="J33" s="91"/>
      <c r="K33" s="100" t="str">
        <f t="shared" si="4"/>
        <v/>
      </c>
      <c r="L33" s="94"/>
      <c r="M33" s="101" t="str">
        <f t="shared" si="5"/>
        <v/>
      </c>
      <c r="N33" s="93"/>
    </row>
    <row r="34" spans="1:14" ht="12.75" customHeight="1" x14ac:dyDescent="0.2">
      <c r="A34" s="91"/>
      <c r="B34" s="96" t="s">
        <v>20</v>
      </c>
      <c r="C34" s="91"/>
      <c r="D34" s="139"/>
      <c r="E34" s="394"/>
      <c r="F34" s="91"/>
      <c r="G34" s="125"/>
      <c r="H34" s="126"/>
      <c r="I34" s="394"/>
      <c r="J34" s="91"/>
      <c r="K34" s="100" t="str">
        <f t="shared" si="4"/>
        <v/>
      </c>
      <c r="L34" s="94"/>
      <c r="M34" s="101" t="str">
        <f t="shared" si="5"/>
        <v/>
      </c>
      <c r="N34" s="93"/>
    </row>
    <row r="35" spans="1:14" ht="12.75" customHeight="1" x14ac:dyDescent="0.2">
      <c r="A35" s="91"/>
      <c r="B35" s="96" t="s">
        <v>21</v>
      </c>
      <c r="C35" s="91"/>
      <c r="D35" s="139"/>
      <c r="E35" s="394"/>
      <c r="F35" s="91"/>
      <c r="G35" s="122"/>
      <c r="H35" s="104"/>
      <c r="I35" s="394"/>
      <c r="J35" s="91"/>
      <c r="K35" s="100" t="str">
        <f t="shared" si="4"/>
        <v/>
      </c>
      <c r="L35" s="94"/>
      <c r="M35" s="101" t="str">
        <f t="shared" si="5"/>
        <v/>
      </c>
      <c r="N35" s="93"/>
    </row>
    <row r="36" spans="1:14" ht="12.75" customHeight="1" x14ac:dyDescent="0.2">
      <c r="A36" s="91"/>
      <c r="B36" s="105"/>
      <c r="C36" s="91"/>
      <c r="D36" s="139"/>
      <c r="E36" s="394"/>
      <c r="F36" s="91"/>
      <c r="G36" s="122"/>
      <c r="H36" s="104"/>
      <c r="I36" s="394"/>
      <c r="J36" s="91"/>
      <c r="K36" s="100" t="str">
        <f t="shared" si="4"/>
        <v/>
      </c>
      <c r="L36" s="94"/>
      <c r="M36" s="101" t="str">
        <f t="shared" si="5"/>
        <v/>
      </c>
      <c r="N36" s="93"/>
    </row>
    <row r="37" spans="1:14" ht="12.75" customHeight="1" x14ac:dyDescent="0.2">
      <c r="A37" s="91"/>
      <c r="B37" s="105"/>
      <c r="C37" s="91"/>
      <c r="D37" s="139"/>
      <c r="E37" s="394"/>
      <c r="F37" s="91"/>
      <c r="G37" s="122"/>
      <c r="H37" s="104"/>
      <c r="I37" s="394"/>
      <c r="J37" s="91"/>
      <c r="K37" s="100" t="str">
        <f t="shared" si="4"/>
        <v/>
      </c>
      <c r="L37" s="94"/>
      <c r="M37" s="101" t="str">
        <f t="shared" si="5"/>
        <v/>
      </c>
      <c r="N37" s="93"/>
    </row>
    <row r="38" spans="1:14" ht="13.5" customHeight="1" thickBot="1" x14ac:dyDescent="0.25">
      <c r="A38" s="91"/>
      <c r="B38" s="140"/>
      <c r="C38" s="91"/>
      <c r="D38" s="141"/>
      <c r="E38" s="395"/>
      <c r="F38" s="91"/>
      <c r="G38" s="122"/>
      <c r="H38" s="104"/>
      <c r="I38" s="395"/>
      <c r="J38" s="91"/>
      <c r="K38" s="100" t="str">
        <f t="shared" si="4"/>
        <v/>
      </c>
      <c r="L38" s="94"/>
      <c r="M38" s="101" t="str">
        <f t="shared" si="5"/>
        <v/>
      </c>
      <c r="N38" s="93"/>
    </row>
    <row r="39" spans="1:14" ht="13.5" thickBot="1" x14ac:dyDescent="0.25">
      <c r="A39" s="142"/>
      <c r="B39" s="203" t="s">
        <v>26</v>
      </c>
      <c r="C39" s="143"/>
      <c r="D39" s="205">
        <f>SUM(D31:D38)</f>
        <v>0</v>
      </c>
      <c r="E39" s="205"/>
      <c r="F39" s="143"/>
      <c r="G39" s="205">
        <f>SUM(G31:G38)</f>
        <v>0</v>
      </c>
      <c r="H39" s="205">
        <f>SUM(H31:H38)</f>
        <v>0</v>
      </c>
      <c r="I39" s="205">
        <f>G39+H39</f>
        <v>0</v>
      </c>
      <c r="J39" s="143"/>
      <c r="K39" s="192" t="str">
        <f>IF(D39=0,"",D39-I39)</f>
        <v/>
      </c>
      <c r="L39" s="144"/>
      <c r="M39" s="192"/>
      <c r="N39" s="93"/>
    </row>
    <row r="40" spans="1:14" ht="3.75" customHeight="1" thickBot="1" x14ac:dyDescent="0.25">
      <c r="A40" s="91"/>
      <c r="B40" s="132"/>
      <c r="C40" s="6"/>
      <c r="D40" s="133"/>
      <c r="E40" s="134"/>
      <c r="F40" s="135"/>
      <c r="G40" s="136"/>
      <c r="H40" s="136"/>
      <c r="I40" s="136"/>
      <c r="J40" s="135"/>
      <c r="K40" s="136"/>
      <c r="L40" s="135"/>
      <c r="M40" s="137"/>
      <c r="N40" s="93"/>
    </row>
    <row r="41" spans="1:14" ht="26.25" thickBot="1" x14ac:dyDescent="0.25">
      <c r="A41" s="91"/>
      <c r="B41" s="300" t="s">
        <v>27</v>
      </c>
      <c r="C41" s="92"/>
      <c r="D41" s="206" t="s">
        <v>10</v>
      </c>
      <c r="E41" s="204" t="s">
        <v>11</v>
      </c>
      <c r="F41" s="92"/>
      <c r="G41" s="357" t="str">
        <f>IF(I50=0,"",IF(D50=0,"Preencher coluna Orçamento para melhor funcionamento da Planilha.",IF(I50&lt;(D50*80%),"Sinal Verde - Abaixo do Orçado",IF(D50=I50,"Sinal Amarelo - Igual ao Orçado",IF(D50&gt;I50,"Sinal Amarelo - Próximo ao Orçado","Sinal Vermelho - Passou do Orçado")))))</f>
        <v/>
      </c>
      <c r="H41" s="358"/>
      <c r="I41" s="204" t="s">
        <v>11</v>
      </c>
      <c r="J41" s="92"/>
      <c r="K41" s="198" t="s">
        <v>10</v>
      </c>
      <c r="L41" s="138"/>
      <c r="M41" s="198" t="s">
        <v>107</v>
      </c>
      <c r="N41" s="93"/>
    </row>
    <row r="42" spans="1:14" ht="12.75" customHeight="1" x14ac:dyDescent="0.2">
      <c r="A42" s="91"/>
      <c r="B42" s="121" t="s">
        <v>28</v>
      </c>
      <c r="C42" s="91"/>
      <c r="D42" s="122"/>
      <c r="E42" s="393" t="str">
        <f>IF(D50=0,"",D50/D130)</f>
        <v/>
      </c>
      <c r="F42" s="91"/>
      <c r="G42" s="97"/>
      <c r="H42" s="99"/>
      <c r="I42" s="393" t="str">
        <f>IF(I50=0,"",I50/I130)</f>
        <v/>
      </c>
      <c r="J42" s="91"/>
      <c r="K42" s="100" t="str">
        <f t="shared" ref="K42:K49" si="6">IF(D42=0,"",(D42-G42-H42))</f>
        <v/>
      </c>
      <c r="L42" s="94"/>
      <c r="M42" s="101" t="str">
        <f t="shared" ref="M42:M49" si="7">IF((G42+H42)=0,"",IF(D42=0,"",IF((G42+H42)&lt;(D42*80%),"Abaixo do Orçado",IF(D42=(G42+H42),"Igual ao Orçado",IF(D42&gt;(G42+H42),"Próximo ao Orçado","Passou do Orçado")))))</f>
        <v/>
      </c>
      <c r="N42" s="93"/>
    </row>
    <row r="43" spans="1:14" x14ac:dyDescent="0.2">
      <c r="A43" s="91"/>
      <c r="B43" s="96" t="s">
        <v>29</v>
      </c>
      <c r="C43" s="91"/>
      <c r="D43" s="99"/>
      <c r="E43" s="394"/>
      <c r="F43" s="91"/>
      <c r="G43" s="97"/>
      <c r="H43" s="99"/>
      <c r="I43" s="394"/>
      <c r="J43" s="91"/>
      <c r="K43" s="100" t="str">
        <f t="shared" si="6"/>
        <v/>
      </c>
      <c r="L43" s="94"/>
      <c r="M43" s="101" t="str">
        <f t="shared" si="7"/>
        <v/>
      </c>
      <c r="N43" s="93"/>
    </row>
    <row r="44" spans="1:14" ht="12.75" customHeight="1" x14ac:dyDescent="0.2">
      <c r="A44" s="91"/>
      <c r="B44" s="96" t="s">
        <v>30</v>
      </c>
      <c r="C44" s="91"/>
      <c r="D44" s="99"/>
      <c r="E44" s="394"/>
      <c r="F44" s="91"/>
      <c r="G44" s="97"/>
      <c r="H44" s="99"/>
      <c r="I44" s="394"/>
      <c r="J44" s="91"/>
      <c r="K44" s="100" t="str">
        <f t="shared" si="6"/>
        <v/>
      </c>
      <c r="L44" s="94"/>
      <c r="M44" s="101" t="str">
        <f t="shared" si="7"/>
        <v/>
      </c>
      <c r="N44" s="93"/>
    </row>
    <row r="45" spans="1:14" ht="12.75" customHeight="1" x14ac:dyDescent="0.2">
      <c r="A45" s="91"/>
      <c r="B45" s="96" t="s">
        <v>20</v>
      </c>
      <c r="C45" s="91"/>
      <c r="D45" s="99"/>
      <c r="E45" s="394"/>
      <c r="F45" s="91"/>
      <c r="G45" s="97"/>
      <c r="H45" s="99"/>
      <c r="I45" s="394"/>
      <c r="J45" s="91"/>
      <c r="K45" s="100" t="str">
        <f t="shared" si="6"/>
        <v/>
      </c>
      <c r="L45" s="94"/>
      <c r="M45" s="101" t="str">
        <f t="shared" si="7"/>
        <v/>
      </c>
      <c r="N45" s="93"/>
    </row>
    <row r="46" spans="1:14" ht="12.75" customHeight="1" x14ac:dyDescent="0.2">
      <c r="A46" s="91"/>
      <c r="B46" s="96" t="s">
        <v>21</v>
      </c>
      <c r="C46" s="91"/>
      <c r="D46" s="99"/>
      <c r="E46" s="394"/>
      <c r="F46" s="91"/>
      <c r="G46" s="97"/>
      <c r="H46" s="99"/>
      <c r="I46" s="394"/>
      <c r="J46" s="91"/>
      <c r="K46" s="100" t="str">
        <f t="shared" si="6"/>
        <v/>
      </c>
      <c r="L46" s="94"/>
      <c r="M46" s="101" t="str">
        <f t="shared" si="7"/>
        <v/>
      </c>
      <c r="N46" s="93"/>
    </row>
    <row r="47" spans="1:14" ht="12.75" customHeight="1" x14ac:dyDescent="0.2">
      <c r="A47" s="91"/>
      <c r="B47" s="105"/>
      <c r="C47" s="91"/>
      <c r="D47" s="139"/>
      <c r="E47" s="394"/>
      <c r="F47" s="91"/>
      <c r="G47" s="122"/>
      <c r="H47" s="104"/>
      <c r="I47" s="394"/>
      <c r="J47" s="91"/>
      <c r="K47" s="100" t="str">
        <f t="shared" si="6"/>
        <v/>
      </c>
      <c r="L47" s="94"/>
      <c r="M47" s="101" t="str">
        <f t="shared" si="7"/>
        <v/>
      </c>
      <c r="N47" s="93"/>
    </row>
    <row r="48" spans="1:14" ht="12.75" customHeight="1" x14ac:dyDescent="0.2">
      <c r="A48" s="91"/>
      <c r="B48" s="105"/>
      <c r="C48" s="91"/>
      <c r="D48" s="139"/>
      <c r="E48" s="394"/>
      <c r="F48" s="91"/>
      <c r="G48" s="122"/>
      <c r="H48" s="104"/>
      <c r="I48" s="394"/>
      <c r="J48" s="91"/>
      <c r="K48" s="100" t="str">
        <f t="shared" si="6"/>
        <v/>
      </c>
      <c r="L48" s="94"/>
      <c r="M48" s="101" t="str">
        <f t="shared" si="7"/>
        <v/>
      </c>
      <c r="N48" s="93"/>
    </row>
    <row r="49" spans="1:14" ht="13.5" customHeight="1" thickBot="1" x14ac:dyDescent="0.25">
      <c r="A49" s="91"/>
      <c r="B49" s="140"/>
      <c r="C49" s="91"/>
      <c r="D49" s="141"/>
      <c r="E49" s="395"/>
      <c r="F49" s="91"/>
      <c r="G49" s="122"/>
      <c r="H49" s="104"/>
      <c r="I49" s="395"/>
      <c r="J49" s="91"/>
      <c r="K49" s="100" t="str">
        <f t="shared" si="6"/>
        <v/>
      </c>
      <c r="L49" s="94"/>
      <c r="M49" s="101" t="str">
        <f t="shared" si="7"/>
        <v/>
      </c>
      <c r="N49" s="93"/>
    </row>
    <row r="50" spans="1:14" ht="13.5" thickBot="1" x14ac:dyDescent="0.25">
      <c r="A50" s="91"/>
      <c r="B50" s="207" t="s">
        <v>31</v>
      </c>
      <c r="C50" s="128"/>
      <c r="D50" s="208">
        <f>SUM(D42:D49)</f>
        <v>0</v>
      </c>
      <c r="E50" s="205"/>
      <c r="F50" s="128"/>
      <c r="G50" s="208">
        <f>SUM(G42:G49)</f>
        <v>0</v>
      </c>
      <c r="H50" s="209">
        <f>SUM(H42:H49)</f>
        <v>0</v>
      </c>
      <c r="I50" s="205">
        <f>G50+H50</f>
        <v>0</v>
      </c>
      <c r="J50" s="128"/>
      <c r="K50" s="192" t="str">
        <f>IF(D50=0,"",D50-I50)</f>
        <v/>
      </c>
      <c r="L50" s="145"/>
      <c r="M50" s="210"/>
      <c r="N50" s="93"/>
    </row>
    <row r="51" spans="1:14" ht="3.75" customHeight="1" thickBot="1" x14ac:dyDescent="0.25">
      <c r="A51" s="91"/>
      <c r="B51" s="132"/>
      <c r="C51" s="6"/>
      <c r="D51" s="133"/>
      <c r="E51" s="134"/>
      <c r="F51" s="135"/>
      <c r="G51" s="136"/>
      <c r="H51" s="136"/>
      <c r="I51" s="136"/>
      <c r="J51" s="135"/>
      <c r="K51" s="136"/>
      <c r="L51" s="135"/>
      <c r="M51" s="137"/>
      <c r="N51" s="93"/>
    </row>
    <row r="52" spans="1:14" ht="27" customHeight="1" thickBot="1" x14ac:dyDescent="0.25">
      <c r="A52" s="91"/>
      <c r="B52" s="300" t="s">
        <v>121</v>
      </c>
      <c r="C52" s="92"/>
      <c r="D52" s="206" t="s">
        <v>10</v>
      </c>
      <c r="E52" s="204" t="s">
        <v>11</v>
      </c>
      <c r="F52" s="92"/>
      <c r="G52" s="357" t="str">
        <f>IF(I62=0,"",IF(D62=0,"Preencher coluna Orçamento para melhor funcionamento da Planilha.",IF(I62&lt;(D62*80%),"Sinal Verde - Abaixo do Orçado",IF(D62=I62,"Sinal Amarelo - Igual ao Orçado",IF(D62&gt;I62,"Sinal Amarelo - Próximo ao Orçado","Sinal Vermelho - Passou do Orçado")))))</f>
        <v/>
      </c>
      <c r="H52" s="358"/>
      <c r="I52" s="204" t="s">
        <v>11</v>
      </c>
      <c r="J52" s="92"/>
      <c r="K52" s="198" t="s">
        <v>10</v>
      </c>
      <c r="L52" s="138"/>
      <c r="M52" s="198" t="s">
        <v>107</v>
      </c>
      <c r="N52" s="93"/>
    </row>
    <row r="53" spans="1:14" ht="12.75" customHeight="1" x14ac:dyDescent="0.2">
      <c r="A53" s="91"/>
      <c r="B53" s="121" t="s">
        <v>112</v>
      </c>
      <c r="C53" s="91"/>
      <c r="D53" s="122"/>
      <c r="E53" s="393" t="str">
        <f>IF(D62=0,"",D62/D130)</f>
        <v/>
      </c>
      <c r="F53" s="91"/>
      <c r="G53" s="97"/>
      <c r="H53" s="99"/>
      <c r="I53" s="393" t="str">
        <f>IF(I62=0,"",I62/I130)</f>
        <v/>
      </c>
      <c r="J53" s="91"/>
      <c r="K53" s="100" t="str">
        <f t="shared" ref="K53:K61" si="8">IF(D53=0,"",(D53-G53-H53))</f>
        <v/>
      </c>
      <c r="L53" s="94"/>
      <c r="M53" s="101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93"/>
    </row>
    <row r="54" spans="1:14" x14ac:dyDescent="0.2">
      <c r="A54" s="91"/>
      <c r="B54" s="96" t="s">
        <v>47</v>
      </c>
      <c r="C54" s="91"/>
      <c r="D54" s="99"/>
      <c r="E54" s="394"/>
      <c r="F54" s="91"/>
      <c r="G54" s="97"/>
      <c r="H54" s="99"/>
      <c r="I54" s="394"/>
      <c r="J54" s="91"/>
      <c r="K54" s="100" t="str">
        <f t="shared" si="8"/>
        <v/>
      </c>
      <c r="L54" s="94"/>
      <c r="M54" s="101" t="str">
        <f t="shared" si="9"/>
        <v/>
      </c>
      <c r="N54" s="93"/>
    </row>
    <row r="55" spans="1:14" ht="12.75" customHeight="1" x14ac:dyDescent="0.2">
      <c r="A55" s="91"/>
      <c r="B55" s="96" t="s">
        <v>48</v>
      </c>
      <c r="C55" s="91"/>
      <c r="D55" s="99"/>
      <c r="E55" s="394"/>
      <c r="F55" s="91"/>
      <c r="G55" s="97"/>
      <c r="H55" s="99"/>
      <c r="I55" s="394"/>
      <c r="J55" s="91"/>
      <c r="K55" s="100" t="str">
        <f t="shared" si="8"/>
        <v/>
      </c>
      <c r="L55" s="94"/>
      <c r="M55" s="101" t="str">
        <f t="shared" si="9"/>
        <v/>
      </c>
      <c r="N55" s="93"/>
    </row>
    <row r="56" spans="1:14" ht="12.75" customHeight="1" x14ac:dyDescent="0.2">
      <c r="A56" s="91"/>
      <c r="B56" s="96" t="s">
        <v>127</v>
      </c>
      <c r="C56" s="91"/>
      <c r="D56" s="99"/>
      <c r="E56" s="394"/>
      <c r="F56" s="91"/>
      <c r="G56" s="97"/>
      <c r="H56" s="99"/>
      <c r="I56" s="394"/>
      <c r="J56" s="91"/>
      <c r="K56" s="100" t="str">
        <f t="shared" si="8"/>
        <v/>
      </c>
      <c r="L56" s="94"/>
      <c r="M56" s="101" t="str">
        <f t="shared" si="9"/>
        <v/>
      </c>
      <c r="N56" s="93"/>
    </row>
    <row r="57" spans="1:14" ht="12.75" customHeight="1" x14ac:dyDescent="0.2">
      <c r="A57" s="91"/>
      <c r="B57" s="96" t="s">
        <v>38</v>
      </c>
      <c r="C57" s="91"/>
      <c r="D57" s="99"/>
      <c r="E57" s="394"/>
      <c r="F57" s="91"/>
      <c r="G57" s="122"/>
      <c r="H57" s="104"/>
      <c r="I57" s="394"/>
      <c r="J57" s="91"/>
      <c r="K57" s="100" t="str">
        <f t="shared" si="8"/>
        <v/>
      </c>
      <c r="L57" s="94"/>
      <c r="M57" s="101" t="str">
        <f t="shared" si="9"/>
        <v/>
      </c>
      <c r="N57" s="93"/>
    </row>
    <row r="58" spans="1:14" ht="12.75" customHeight="1" x14ac:dyDescent="0.2">
      <c r="A58" s="91"/>
      <c r="B58" s="96" t="s">
        <v>39</v>
      </c>
      <c r="C58" s="91"/>
      <c r="D58" s="99"/>
      <c r="E58" s="394"/>
      <c r="F58" s="91"/>
      <c r="G58" s="122"/>
      <c r="H58" s="104"/>
      <c r="I58" s="394"/>
      <c r="J58" s="91"/>
      <c r="K58" s="100" t="str">
        <f t="shared" si="8"/>
        <v/>
      </c>
      <c r="L58" s="94"/>
      <c r="M58" s="101" t="str">
        <f t="shared" si="9"/>
        <v/>
      </c>
      <c r="N58" s="93"/>
    </row>
    <row r="59" spans="1:14" ht="12.75" customHeight="1" x14ac:dyDescent="0.2">
      <c r="A59" s="91"/>
      <c r="B59" s="96"/>
      <c r="C59" s="91"/>
      <c r="D59" s="139"/>
      <c r="E59" s="394"/>
      <c r="F59" s="91"/>
      <c r="G59" s="122"/>
      <c r="H59" s="104"/>
      <c r="I59" s="394"/>
      <c r="J59" s="91"/>
      <c r="K59" s="100" t="str">
        <f t="shared" si="8"/>
        <v/>
      </c>
      <c r="L59" s="94"/>
      <c r="M59" s="101" t="str">
        <f t="shared" si="9"/>
        <v/>
      </c>
      <c r="N59" s="93"/>
    </row>
    <row r="60" spans="1:14" ht="12.75" customHeight="1" x14ac:dyDescent="0.2">
      <c r="A60" s="91"/>
      <c r="B60" s="96"/>
      <c r="C60" s="91"/>
      <c r="D60" s="139"/>
      <c r="E60" s="394"/>
      <c r="F60" s="91"/>
      <c r="G60" s="122"/>
      <c r="H60" s="104"/>
      <c r="I60" s="394"/>
      <c r="J60" s="91"/>
      <c r="K60" s="100" t="str">
        <f t="shared" si="8"/>
        <v/>
      </c>
      <c r="L60" s="94"/>
      <c r="M60" s="101" t="str">
        <f t="shared" si="9"/>
        <v/>
      </c>
      <c r="N60" s="93"/>
    </row>
    <row r="61" spans="1:14" ht="13.5" customHeight="1" thickBot="1" x14ac:dyDescent="0.25">
      <c r="A61" s="91"/>
      <c r="B61" s="140"/>
      <c r="C61" s="128"/>
      <c r="D61" s="139"/>
      <c r="E61" s="395"/>
      <c r="F61" s="91"/>
      <c r="G61" s="146"/>
      <c r="H61" s="108"/>
      <c r="I61" s="395"/>
      <c r="J61" s="91"/>
      <c r="K61" s="100" t="str">
        <f t="shared" si="8"/>
        <v/>
      </c>
      <c r="L61" s="94"/>
      <c r="M61" s="101" t="str">
        <f t="shared" si="9"/>
        <v/>
      </c>
      <c r="N61" s="93"/>
    </row>
    <row r="62" spans="1:14" ht="13.5" thickBot="1" x14ac:dyDescent="0.25">
      <c r="A62" s="91"/>
      <c r="B62" s="207" t="s">
        <v>40</v>
      </c>
      <c r="C62" s="128"/>
      <c r="D62" s="205">
        <f>SUM(D53:D61)</f>
        <v>0</v>
      </c>
      <c r="E62" s="211"/>
      <c r="F62" s="128"/>
      <c r="G62" s="202">
        <f>SUM(G53:G61)</f>
        <v>0</v>
      </c>
      <c r="H62" s="212">
        <f>SUM(H53:H61)</f>
        <v>0</v>
      </c>
      <c r="I62" s="211">
        <f>G62+H62</f>
        <v>0</v>
      </c>
      <c r="J62" s="128"/>
      <c r="K62" s="192" t="str">
        <f>IF(D62=0,"",D62-I62)</f>
        <v/>
      </c>
      <c r="L62" s="145"/>
      <c r="M62" s="192"/>
      <c r="N62" s="93"/>
    </row>
    <row r="63" spans="1:14" ht="3.75" customHeight="1" thickBot="1" x14ac:dyDescent="0.25">
      <c r="A63" s="91"/>
      <c r="B63" s="132"/>
      <c r="C63" s="6"/>
      <c r="D63" s="133"/>
      <c r="E63" s="134"/>
      <c r="F63" s="135"/>
      <c r="G63" s="136"/>
      <c r="H63" s="136"/>
      <c r="I63" s="136"/>
      <c r="J63" s="135"/>
      <c r="K63" s="136"/>
      <c r="L63" s="135"/>
      <c r="M63" s="137"/>
      <c r="N63" s="93"/>
    </row>
    <row r="64" spans="1:14" ht="26.25" thickBot="1" x14ac:dyDescent="0.25">
      <c r="A64" s="91"/>
      <c r="B64" s="300" t="s">
        <v>41</v>
      </c>
      <c r="C64" s="92"/>
      <c r="D64" s="206" t="s">
        <v>10</v>
      </c>
      <c r="E64" s="204" t="s">
        <v>11</v>
      </c>
      <c r="F64" s="92"/>
      <c r="G64" s="357" t="str">
        <f>IF(I74=0,"",IF(D74=0,"Preencher coluna Orçamento para melhor funcionamento da Planilha.",IF(I74&lt;(D74*80%),"Sinal Verde - Abaixo do Orçado",IF(D74=I74,"Sinal Amarelo - Igual ao Orçado",IF(D74&gt;I74,"Sinal Amarelo - Próximo ao Orçado","Sinal Vermelho - Passou do Orçado")))))</f>
        <v/>
      </c>
      <c r="H64" s="358"/>
      <c r="I64" s="204" t="s">
        <v>11</v>
      </c>
      <c r="J64" s="92"/>
      <c r="K64" s="198" t="s">
        <v>10</v>
      </c>
      <c r="L64" s="138"/>
      <c r="M64" s="198" t="s">
        <v>107</v>
      </c>
      <c r="N64" s="93"/>
    </row>
    <row r="65" spans="1:14" ht="12.75" customHeight="1" x14ac:dyDescent="0.2">
      <c r="A65" s="91"/>
      <c r="B65" s="121" t="s">
        <v>42</v>
      </c>
      <c r="C65" s="91"/>
      <c r="D65" s="122"/>
      <c r="E65" s="393" t="str">
        <f>IF(D74=0,"",D74/D130)</f>
        <v/>
      </c>
      <c r="F65" s="91"/>
      <c r="G65" s="97"/>
      <c r="H65" s="99"/>
      <c r="I65" s="393" t="str">
        <f>IF(I74=0,"",I74/I130)</f>
        <v/>
      </c>
      <c r="J65" s="91"/>
      <c r="K65" s="100" t="str">
        <f t="shared" ref="K65:K73" si="10">IF(D65=0,"",(D65-G65-H65))</f>
        <v/>
      </c>
      <c r="L65" s="94"/>
      <c r="M65" s="101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93"/>
    </row>
    <row r="66" spans="1:14" x14ac:dyDescent="0.2">
      <c r="A66" s="91"/>
      <c r="B66" s="96" t="s">
        <v>43</v>
      </c>
      <c r="C66" s="91"/>
      <c r="D66" s="99"/>
      <c r="E66" s="394"/>
      <c r="F66" s="91"/>
      <c r="G66" s="97"/>
      <c r="H66" s="99"/>
      <c r="I66" s="394"/>
      <c r="J66" s="91"/>
      <c r="K66" s="100" t="str">
        <f t="shared" si="10"/>
        <v/>
      </c>
      <c r="L66" s="94"/>
      <c r="M66" s="101" t="str">
        <f t="shared" si="11"/>
        <v/>
      </c>
      <c r="N66" s="93"/>
    </row>
    <row r="67" spans="1:14" ht="12.75" customHeight="1" x14ac:dyDescent="0.2">
      <c r="A67" s="91"/>
      <c r="B67" s="96" t="s">
        <v>44</v>
      </c>
      <c r="C67" s="91"/>
      <c r="D67" s="99"/>
      <c r="E67" s="394"/>
      <c r="F67" s="91"/>
      <c r="G67" s="97"/>
      <c r="H67" s="99"/>
      <c r="I67" s="394"/>
      <c r="J67" s="91"/>
      <c r="K67" s="100" t="str">
        <f t="shared" si="10"/>
        <v/>
      </c>
      <c r="L67" s="94"/>
      <c r="M67" s="101" t="str">
        <f t="shared" si="11"/>
        <v/>
      </c>
      <c r="N67" s="93"/>
    </row>
    <row r="68" spans="1:14" ht="12.75" customHeight="1" x14ac:dyDescent="0.2">
      <c r="A68" s="91"/>
      <c r="B68" s="96" t="s">
        <v>45</v>
      </c>
      <c r="C68" s="91"/>
      <c r="D68" s="99"/>
      <c r="E68" s="394"/>
      <c r="F68" s="91"/>
      <c r="G68" s="97"/>
      <c r="H68" s="99"/>
      <c r="I68" s="394"/>
      <c r="J68" s="91"/>
      <c r="K68" s="100" t="str">
        <f t="shared" si="10"/>
        <v/>
      </c>
      <c r="L68" s="94"/>
      <c r="M68" s="101" t="str">
        <f t="shared" si="11"/>
        <v/>
      </c>
      <c r="N68" s="93"/>
    </row>
    <row r="69" spans="1:14" ht="12.75" customHeight="1" x14ac:dyDescent="0.2">
      <c r="A69" s="91"/>
      <c r="B69" s="96" t="s">
        <v>38</v>
      </c>
      <c r="C69" s="91"/>
      <c r="D69" s="99"/>
      <c r="E69" s="394"/>
      <c r="F69" s="91"/>
      <c r="G69" s="97"/>
      <c r="H69" s="99"/>
      <c r="I69" s="394"/>
      <c r="J69" s="91"/>
      <c r="K69" s="100" t="str">
        <f t="shared" si="10"/>
        <v/>
      </c>
      <c r="L69" s="94"/>
      <c r="M69" s="101" t="str">
        <f t="shared" si="11"/>
        <v/>
      </c>
      <c r="N69" s="93"/>
    </row>
    <row r="70" spans="1:14" ht="12.75" customHeight="1" x14ac:dyDescent="0.2">
      <c r="A70" s="91"/>
      <c r="B70" s="96" t="s">
        <v>39</v>
      </c>
      <c r="C70" s="91"/>
      <c r="D70" s="99"/>
      <c r="E70" s="394"/>
      <c r="F70" s="91"/>
      <c r="G70" s="97"/>
      <c r="H70" s="99"/>
      <c r="I70" s="394"/>
      <c r="J70" s="91"/>
      <c r="K70" s="100" t="str">
        <f t="shared" si="10"/>
        <v/>
      </c>
      <c r="L70" s="94"/>
      <c r="M70" s="101" t="str">
        <f t="shared" si="11"/>
        <v/>
      </c>
      <c r="N70" s="93"/>
    </row>
    <row r="71" spans="1:14" ht="12.75" customHeight="1" x14ac:dyDescent="0.2">
      <c r="A71" s="91"/>
      <c r="B71" s="105"/>
      <c r="C71" s="91"/>
      <c r="D71" s="139"/>
      <c r="E71" s="394"/>
      <c r="F71" s="91"/>
      <c r="G71" s="125"/>
      <c r="H71" s="126"/>
      <c r="I71" s="394"/>
      <c r="J71" s="91"/>
      <c r="K71" s="100" t="str">
        <f t="shared" si="10"/>
        <v/>
      </c>
      <c r="L71" s="94"/>
      <c r="M71" s="101" t="str">
        <f t="shared" si="11"/>
        <v/>
      </c>
      <c r="N71" s="93"/>
    </row>
    <row r="72" spans="1:14" ht="12.75" customHeight="1" x14ac:dyDescent="0.2">
      <c r="A72" s="91"/>
      <c r="B72" s="105"/>
      <c r="C72" s="91"/>
      <c r="D72" s="139"/>
      <c r="E72" s="394"/>
      <c r="F72" s="91"/>
      <c r="G72" s="122"/>
      <c r="H72" s="104"/>
      <c r="I72" s="394"/>
      <c r="J72" s="91"/>
      <c r="K72" s="100" t="str">
        <f t="shared" si="10"/>
        <v/>
      </c>
      <c r="L72" s="94"/>
      <c r="M72" s="101" t="str">
        <f t="shared" si="11"/>
        <v/>
      </c>
      <c r="N72" s="93"/>
    </row>
    <row r="73" spans="1:14" ht="13.5" customHeight="1" thickBot="1" x14ac:dyDescent="0.25">
      <c r="A73" s="91"/>
      <c r="B73" s="105"/>
      <c r="C73" s="91"/>
      <c r="D73" s="141"/>
      <c r="E73" s="395"/>
      <c r="F73" s="91"/>
      <c r="G73" s="122"/>
      <c r="H73" s="104"/>
      <c r="I73" s="395"/>
      <c r="J73" s="91"/>
      <c r="K73" s="100" t="str">
        <f t="shared" si="10"/>
        <v/>
      </c>
      <c r="L73" s="94"/>
      <c r="M73" s="101" t="str">
        <f t="shared" si="11"/>
        <v/>
      </c>
      <c r="N73" s="93"/>
    </row>
    <row r="74" spans="1:14" ht="13.5" thickBot="1" x14ac:dyDescent="0.25">
      <c r="A74" s="91"/>
      <c r="B74" s="203" t="s">
        <v>46</v>
      </c>
      <c r="C74" s="128"/>
      <c r="D74" s="208">
        <f>SUM(D65:D73)</f>
        <v>0</v>
      </c>
      <c r="E74" s="205"/>
      <c r="F74" s="128"/>
      <c r="G74" s="208">
        <f>SUM(G65:G73)</f>
        <v>0</v>
      </c>
      <c r="H74" s="209">
        <f>SUM(H65:H73)</f>
        <v>0</v>
      </c>
      <c r="I74" s="205">
        <f>G74+H74</f>
        <v>0</v>
      </c>
      <c r="J74" s="128"/>
      <c r="K74" s="192" t="str">
        <f>IF(D74=0,"",D74-I74)</f>
        <v/>
      </c>
      <c r="L74" s="145"/>
      <c r="M74" s="210"/>
      <c r="N74" s="93"/>
    </row>
    <row r="75" spans="1:14" ht="3.75" customHeight="1" thickBot="1" x14ac:dyDescent="0.25">
      <c r="A75" s="91"/>
      <c r="B75" s="132"/>
      <c r="C75" s="6"/>
      <c r="D75" s="133"/>
      <c r="E75" s="134"/>
      <c r="F75" s="135"/>
      <c r="G75" s="136"/>
      <c r="H75" s="136"/>
      <c r="I75" s="136"/>
      <c r="J75" s="135"/>
      <c r="K75" s="136"/>
      <c r="L75" s="135"/>
      <c r="M75" s="137"/>
      <c r="N75" s="93"/>
    </row>
    <row r="76" spans="1:14" ht="26.25" thickBot="1" x14ac:dyDescent="0.25">
      <c r="A76" s="91"/>
      <c r="B76" s="300" t="s">
        <v>122</v>
      </c>
      <c r="C76" s="92"/>
      <c r="D76" s="206" t="s">
        <v>10</v>
      </c>
      <c r="E76" s="204" t="s">
        <v>11</v>
      </c>
      <c r="F76" s="92"/>
      <c r="G76" s="357" t="str">
        <f>IF(I89=0,"",IF(D89=0,"Preencher coluna Orçamento para melhor funcionamento da Planilha.",IF(I89&lt;(D89*80%),"Sinal Verde - Abaixo do Orçado",IF(D89=I89,"Sinal Amarelo - Igual ao Orçado",IF(D89&gt;I89,"Sinal Amarelo - Próximo ao Orçado","Sinal Vermelho - Passou do Orçado")))))</f>
        <v/>
      </c>
      <c r="H76" s="358"/>
      <c r="I76" s="204" t="s">
        <v>11</v>
      </c>
      <c r="J76" s="92"/>
      <c r="K76" s="198" t="s">
        <v>10</v>
      </c>
      <c r="L76" s="138"/>
      <c r="M76" s="198" t="s">
        <v>107</v>
      </c>
      <c r="N76" s="93"/>
    </row>
    <row r="77" spans="1:14" ht="12.75" customHeight="1" x14ac:dyDescent="0.2">
      <c r="A77" s="91"/>
      <c r="B77" s="121" t="s">
        <v>32</v>
      </c>
      <c r="C77" s="91"/>
      <c r="D77" s="122"/>
      <c r="E77" s="393" t="str">
        <f>IF(D89=0,"",D89/D130)</f>
        <v/>
      </c>
      <c r="F77" s="91"/>
      <c r="G77" s="97"/>
      <c r="H77" s="99"/>
      <c r="I77" s="393" t="str">
        <f>IF(I89=0,"",I89/I130)</f>
        <v/>
      </c>
      <c r="J77" s="91"/>
      <c r="K77" s="100" t="str">
        <f t="shared" ref="K77:K88" si="12">IF(D77=0,"",(D77-G77-H77))</f>
        <v/>
      </c>
      <c r="L77" s="94"/>
      <c r="M77" s="101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93"/>
    </row>
    <row r="78" spans="1:14" x14ac:dyDescent="0.2">
      <c r="A78" s="91"/>
      <c r="B78" s="96" t="s">
        <v>33</v>
      </c>
      <c r="C78" s="91"/>
      <c r="D78" s="99"/>
      <c r="E78" s="394"/>
      <c r="F78" s="91"/>
      <c r="G78" s="97"/>
      <c r="H78" s="99"/>
      <c r="I78" s="394"/>
      <c r="J78" s="91"/>
      <c r="K78" s="100" t="str">
        <f t="shared" si="12"/>
        <v/>
      </c>
      <c r="L78" s="94"/>
      <c r="M78" s="101" t="str">
        <f t="shared" si="13"/>
        <v/>
      </c>
      <c r="N78" s="93"/>
    </row>
    <row r="79" spans="1:14" ht="12.75" customHeight="1" x14ac:dyDescent="0.2">
      <c r="A79" s="91"/>
      <c r="B79" s="96" t="s">
        <v>34</v>
      </c>
      <c r="C79" s="91"/>
      <c r="D79" s="99"/>
      <c r="E79" s="394"/>
      <c r="F79" s="91"/>
      <c r="G79" s="97"/>
      <c r="H79" s="99"/>
      <c r="I79" s="394"/>
      <c r="J79" s="91"/>
      <c r="K79" s="100" t="str">
        <f t="shared" si="12"/>
        <v/>
      </c>
      <c r="L79" s="94"/>
      <c r="M79" s="101" t="str">
        <f t="shared" si="13"/>
        <v/>
      </c>
      <c r="N79" s="93"/>
    </row>
    <row r="80" spans="1:14" ht="12.75" customHeight="1" x14ac:dyDescent="0.2">
      <c r="A80" s="91"/>
      <c r="B80" s="96" t="s">
        <v>35</v>
      </c>
      <c r="C80" s="91"/>
      <c r="D80" s="99"/>
      <c r="E80" s="394"/>
      <c r="F80" s="91"/>
      <c r="G80" s="122"/>
      <c r="H80" s="104"/>
      <c r="I80" s="394"/>
      <c r="J80" s="91"/>
      <c r="K80" s="100" t="str">
        <f t="shared" si="12"/>
        <v/>
      </c>
      <c r="L80" s="94"/>
      <c r="M80" s="101" t="str">
        <f t="shared" si="13"/>
        <v/>
      </c>
      <c r="N80" s="93"/>
    </row>
    <row r="81" spans="1:14" ht="12.75" customHeight="1" x14ac:dyDescent="0.2">
      <c r="A81" s="91"/>
      <c r="B81" s="96" t="s">
        <v>129</v>
      </c>
      <c r="C81" s="91"/>
      <c r="D81" s="139"/>
      <c r="E81" s="394"/>
      <c r="F81" s="91"/>
      <c r="G81" s="122"/>
      <c r="H81" s="104"/>
      <c r="I81" s="394"/>
      <c r="J81" s="91"/>
      <c r="K81" s="100" t="str">
        <f t="shared" si="12"/>
        <v/>
      </c>
      <c r="L81" s="94"/>
      <c r="M81" s="101" t="str">
        <f t="shared" si="13"/>
        <v/>
      </c>
      <c r="N81" s="93"/>
    </row>
    <row r="82" spans="1:14" ht="12.75" customHeight="1" x14ac:dyDescent="0.2">
      <c r="A82" s="91"/>
      <c r="B82" s="96" t="s">
        <v>36</v>
      </c>
      <c r="C82" s="91"/>
      <c r="D82" s="139"/>
      <c r="E82" s="394"/>
      <c r="F82" s="91"/>
      <c r="G82" s="122"/>
      <c r="H82" s="104"/>
      <c r="I82" s="394"/>
      <c r="J82" s="91"/>
      <c r="K82" s="100" t="str">
        <f t="shared" si="12"/>
        <v/>
      </c>
      <c r="L82" s="94"/>
      <c r="M82" s="101" t="str">
        <f t="shared" si="13"/>
        <v/>
      </c>
      <c r="N82" s="93"/>
    </row>
    <row r="83" spans="1:14" ht="12.75" customHeight="1" x14ac:dyDescent="0.2">
      <c r="A83" s="91"/>
      <c r="B83" s="96" t="s">
        <v>37</v>
      </c>
      <c r="C83" s="91"/>
      <c r="D83" s="139"/>
      <c r="E83" s="394"/>
      <c r="F83" s="91"/>
      <c r="G83" s="122"/>
      <c r="H83" s="104"/>
      <c r="I83" s="394"/>
      <c r="J83" s="91"/>
      <c r="K83" s="100" t="str">
        <f t="shared" si="12"/>
        <v/>
      </c>
      <c r="L83" s="94"/>
      <c r="M83" s="101" t="str">
        <f t="shared" si="13"/>
        <v/>
      </c>
      <c r="N83" s="93"/>
    </row>
    <row r="84" spans="1:14" ht="12.75" customHeight="1" x14ac:dyDescent="0.2">
      <c r="A84" s="91"/>
      <c r="B84" s="96" t="s">
        <v>38</v>
      </c>
      <c r="C84" s="91"/>
      <c r="D84" s="139"/>
      <c r="E84" s="394"/>
      <c r="F84" s="91"/>
      <c r="G84" s="122"/>
      <c r="H84" s="104"/>
      <c r="I84" s="394"/>
      <c r="J84" s="91"/>
      <c r="K84" s="100" t="str">
        <f t="shared" si="12"/>
        <v/>
      </c>
      <c r="L84" s="94"/>
      <c r="M84" s="101" t="str">
        <f t="shared" si="13"/>
        <v/>
      </c>
      <c r="N84" s="93"/>
    </row>
    <row r="85" spans="1:14" ht="12.75" customHeight="1" x14ac:dyDescent="0.2">
      <c r="A85" s="91"/>
      <c r="B85" s="96" t="s">
        <v>39</v>
      </c>
      <c r="C85" s="91"/>
      <c r="D85" s="139"/>
      <c r="E85" s="394"/>
      <c r="F85" s="91"/>
      <c r="G85" s="122"/>
      <c r="H85" s="104"/>
      <c r="I85" s="394"/>
      <c r="J85" s="91"/>
      <c r="K85" s="100" t="str">
        <f t="shared" si="12"/>
        <v/>
      </c>
      <c r="L85" s="94"/>
      <c r="M85" s="101" t="str">
        <f t="shared" si="13"/>
        <v/>
      </c>
      <c r="N85" s="93"/>
    </row>
    <row r="86" spans="1:14" ht="12.75" customHeight="1" x14ac:dyDescent="0.2">
      <c r="A86" s="91"/>
      <c r="B86" s="105"/>
      <c r="C86" s="91"/>
      <c r="D86" s="139"/>
      <c r="E86" s="394"/>
      <c r="F86" s="91"/>
      <c r="G86" s="122"/>
      <c r="H86" s="104"/>
      <c r="I86" s="394"/>
      <c r="J86" s="91"/>
      <c r="K86" s="100" t="str">
        <f t="shared" si="12"/>
        <v/>
      </c>
      <c r="L86" s="94"/>
      <c r="M86" s="101" t="str">
        <f t="shared" si="13"/>
        <v/>
      </c>
      <c r="N86" s="93"/>
    </row>
    <row r="87" spans="1:14" ht="12.75" customHeight="1" x14ac:dyDescent="0.2">
      <c r="A87" s="91"/>
      <c r="B87" s="105"/>
      <c r="C87" s="91"/>
      <c r="D87" s="139"/>
      <c r="E87" s="394"/>
      <c r="F87" s="91"/>
      <c r="G87" s="122"/>
      <c r="H87" s="104"/>
      <c r="I87" s="394"/>
      <c r="J87" s="91"/>
      <c r="K87" s="100" t="str">
        <f t="shared" si="12"/>
        <v/>
      </c>
      <c r="L87" s="94"/>
      <c r="M87" s="101" t="str">
        <f t="shared" si="13"/>
        <v/>
      </c>
      <c r="N87" s="93"/>
    </row>
    <row r="88" spans="1:14" ht="13.5" customHeight="1" thickBot="1" x14ac:dyDescent="0.25">
      <c r="A88" s="91"/>
      <c r="B88" s="105"/>
      <c r="C88" s="91"/>
      <c r="D88" s="141"/>
      <c r="E88" s="395"/>
      <c r="F88" s="91"/>
      <c r="G88" s="122"/>
      <c r="H88" s="104"/>
      <c r="I88" s="395"/>
      <c r="J88" s="91"/>
      <c r="K88" s="100" t="str">
        <f t="shared" si="12"/>
        <v/>
      </c>
      <c r="L88" s="94"/>
      <c r="M88" s="101" t="str">
        <f t="shared" si="13"/>
        <v/>
      </c>
      <c r="N88" s="93"/>
    </row>
    <row r="89" spans="1:14" ht="13.5" thickBot="1" x14ac:dyDescent="0.25">
      <c r="A89" s="91"/>
      <c r="B89" s="203" t="s">
        <v>49</v>
      </c>
      <c r="C89" s="128"/>
      <c r="D89" s="208">
        <f>SUM(D77:D88)</f>
        <v>0</v>
      </c>
      <c r="E89" s="205"/>
      <c r="F89" s="128"/>
      <c r="G89" s="208">
        <f>SUM(G77:G88)</f>
        <v>0</v>
      </c>
      <c r="H89" s="209">
        <f>SUM(H77:H88)</f>
        <v>0</v>
      </c>
      <c r="I89" s="205">
        <f>G89+H89</f>
        <v>0</v>
      </c>
      <c r="J89" s="128"/>
      <c r="K89" s="192" t="str">
        <f>IF(D89=0,"",D89-I89)</f>
        <v/>
      </c>
      <c r="L89" s="145"/>
      <c r="M89" s="210"/>
      <c r="N89" s="93"/>
    </row>
    <row r="90" spans="1:14" ht="3.75" customHeight="1" thickBot="1" x14ac:dyDescent="0.25">
      <c r="A90" s="91"/>
      <c r="B90" s="132"/>
      <c r="C90" s="6"/>
      <c r="D90" s="133"/>
      <c r="E90" s="134"/>
      <c r="F90" s="135"/>
      <c r="G90" s="136"/>
      <c r="H90" s="136"/>
      <c r="I90" s="136"/>
      <c r="J90" s="135"/>
      <c r="K90" s="136"/>
      <c r="L90" s="135"/>
      <c r="M90" s="137"/>
      <c r="N90" s="93"/>
    </row>
    <row r="91" spans="1:14" ht="26.25" thickBot="1" x14ac:dyDescent="0.25">
      <c r="A91" s="91"/>
      <c r="B91" s="300" t="s">
        <v>50</v>
      </c>
      <c r="C91" s="92"/>
      <c r="D91" s="206" t="s">
        <v>10</v>
      </c>
      <c r="E91" s="204" t="s">
        <v>11</v>
      </c>
      <c r="F91" s="92"/>
      <c r="G91" s="357" t="str">
        <f>IF(I100=0,"",IF(D100=0,"Preencher coluna Orçamento para melhor funcionamento da Planilha.",IF(I100&lt;(D100*80%),"Sinal Verde - Abaixo do Orçado",IF(D100=I100,"Sinal Amarelo - Igual ao Orçado",IF(D100&gt;I100,"Sinal Amarelo - Próximo ao Orçado","Sinal Vermelho - Passou do Orçado")))))</f>
        <v/>
      </c>
      <c r="H91" s="358"/>
      <c r="I91" s="204" t="s">
        <v>11</v>
      </c>
      <c r="J91" s="92"/>
      <c r="K91" s="198" t="s">
        <v>10</v>
      </c>
      <c r="L91" s="138"/>
      <c r="M91" s="198" t="s">
        <v>107</v>
      </c>
      <c r="N91" s="93"/>
    </row>
    <row r="92" spans="1:14" ht="12.75" customHeight="1" x14ac:dyDescent="0.2">
      <c r="A92" s="91"/>
      <c r="B92" s="121" t="s">
        <v>51</v>
      </c>
      <c r="C92" s="91"/>
      <c r="D92" s="122"/>
      <c r="E92" s="393" t="str">
        <f>IF(D100=0,"",D100/D130)</f>
        <v/>
      </c>
      <c r="F92" s="91"/>
      <c r="G92" s="123"/>
      <c r="H92" s="124"/>
      <c r="I92" s="393" t="str">
        <f>IF(I100=0,"",I100/I130)</f>
        <v/>
      </c>
      <c r="J92" s="91"/>
      <c r="K92" s="100" t="str">
        <f t="shared" ref="K92:K99" si="14">IF(D92=0,"",(D92-G92-H92))</f>
        <v/>
      </c>
      <c r="L92" s="94"/>
      <c r="M92" s="101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93"/>
    </row>
    <row r="93" spans="1:14" x14ac:dyDescent="0.2">
      <c r="A93" s="91"/>
      <c r="B93" s="96" t="s">
        <v>52</v>
      </c>
      <c r="C93" s="91"/>
      <c r="D93" s="99"/>
      <c r="E93" s="394"/>
      <c r="F93" s="91"/>
      <c r="G93" s="97"/>
      <c r="H93" s="99"/>
      <c r="I93" s="394"/>
      <c r="J93" s="91"/>
      <c r="K93" s="100" t="str">
        <f t="shared" si="14"/>
        <v/>
      </c>
      <c r="L93" s="94"/>
      <c r="M93" s="101" t="str">
        <f t="shared" si="15"/>
        <v/>
      </c>
      <c r="N93" s="93"/>
    </row>
    <row r="94" spans="1:14" ht="12.75" customHeight="1" x14ac:dyDescent="0.2">
      <c r="A94" s="91"/>
      <c r="B94" s="96" t="s">
        <v>130</v>
      </c>
      <c r="C94" s="91"/>
      <c r="D94" s="99"/>
      <c r="E94" s="394"/>
      <c r="F94" s="91"/>
      <c r="G94" s="97"/>
      <c r="H94" s="99"/>
      <c r="I94" s="394"/>
      <c r="J94" s="91"/>
      <c r="K94" s="100" t="str">
        <f t="shared" si="14"/>
        <v/>
      </c>
      <c r="L94" s="94"/>
      <c r="M94" s="101" t="str">
        <f t="shared" si="15"/>
        <v/>
      </c>
      <c r="N94" s="93"/>
    </row>
    <row r="95" spans="1:14" ht="12.75" customHeight="1" x14ac:dyDescent="0.2">
      <c r="A95" s="91"/>
      <c r="B95" s="96" t="s">
        <v>38</v>
      </c>
      <c r="C95" s="91"/>
      <c r="D95" s="99"/>
      <c r="E95" s="394"/>
      <c r="F95" s="91"/>
      <c r="G95" s="97"/>
      <c r="H95" s="99"/>
      <c r="I95" s="394"/>
      <c r="J95" s="91"/>
      <c r="K95" s="100" t="str">
        <f t="shared" si="14"/>
        <v/>
      </c>
      <c r="L95" s="94"/>
      <c r="M95" s="101" t="str">
        <f t="shared" si="15"/>
        <v/>
      </c>
      <c r="N95" s="93"/>
    </row>
    <row r="96" spans="1:14" ht="12.75" customHeight="1" x14ac:dyDescent="0.2">
      <c r="A96" s="91"/>
      <c r="B96" s="96" t="s">
        <v>39</v>
      </c>
      <c r="C96" s="91"/>
      <c r="D96" s="99"/>
      <c r="E96" s="394"/>
      <c r="F96" s="91"/>
      <c r="G96" s="97"/>
      <c r="H96" s="99"/>
      <c r="I96" s="394"/>
      <c r="J96" s="91"/>
      <c r="K96" s="100" t="str">
        <f t="shared" si="14"/>
        <v/>
      </c>
      <c r="L96" s="94"/>
      <c r="M96" s="101" t="str">
        <f t="shared" si="15"/>
        <v/>
      </c>
      <c r="N96" s="93"/>
    </row>
    <row r="97" spans="1:14" ht="12.75" customHeight="1" x14ac:dyDescent="0.2">
      <c r="A97" s="91"/>
      <c r="B97" s="105"/>
      <c r="C97" s="91"/>
      <c r="D97" s="139"/>
      <c r="E97" s="394"/>
      <c r="F97" s="91"/>
      <c r="G97" s="122"/>
      <c r="H97" s="104"/>
      <c r="I97" s="394"/>
      <c r="J97" s="91"/>
      <c r="K97" s="100" t="str">
        <f t="shared" si="14"/>
        <v/>
      </c>
      <c r="L97" s="94"/>
      <c r="M97" s="101" t="str">
        <f t="shared" si="15"/>
        <v/>
      </c>
      <c r="N97" s="93"/>
    </row>
    <row r="98" spans="1:14" ht="12.75" customHeight="1" x14ac:dyDescent="0.2">
      <c r="A98" s="91"/>
      <c r="B98" s="105"/>
      <c r="C98" s="91"/>
      <c r="D98" s="139"/>
      <c r="E98" s="394"/>
      <c r="F98" s="91"/>
      <c r="G98" s="122"/>
      <c r="H98" s="104"/>
      <c r="I98" s="394"/>
      <c r="J98" s="91"/>
      <c r="K98" s="100" t="str">
        <f t="shared" si="14"/>
        <v/>
      </c>
      <c r="L98" s="94"/>
      <c r="M98" s="101" t="str">
        <f t="shared" si="15"/>
        <v/>
      </c>
      <c r="N98" s="93"/>
    </row>
    <row r="99" spans="1:14" ht="13.5" customHeight="1" thickBot="1" x14ac:dyDescent="0.25">
      <c r="A99" s="91"/>
      <c r="B99" s="140"/>
      <c r="C99" s="91"/>
      <c r="D99" s="141"/>
      <c r="E99" s="395"/>
      <c r="F99" s="91"/>
      <c r="G99" s="122"/>
      <c r="H99" s="104"/>
      <c r="I99" s="395"/>
      <c r="J99" s="91"/>
      <c r="K99" s="100" t="str">
        <f t="shared" si="14"/>
        <v/>
      </c>
      <c r="L99" s="94"/>
      <c r="M99" s="101" t="str">
        <f t="shared" si="15"/>
        <v/>
      </c>
      <c r="N99" s="93"/>
    </row>
    <row r="100" spans="1:14" ht="13.5" thickBot="1" x14ac:dyDescent="0.25">
      <c r="A100" s="91"/>
      <c r="B100" s="207" t="s">
        <v>53</v>
      </c>
      <c r="C100" s="128"/>
      <c r="D100" s="208">
        <f>SUM(D92:D99)</f>
        <v>0</v>
      </c>
      <c r="E100" s="205"/>
      <c r="F100" s="128"/>
      <c r="G100" s="208">
        <f>SUM(G92:G99)</f>
        <v>0</v>
      </c>
      <c r="H100" s="209">
        <f>SUM(H92:H99)</f>
        <v>0</v>
      </c>
      <c r="I100" s="205">
        <f>G100+H100</f>
        <v>0</v>
      </c>
      <c r="J100" s="128"/>
      <c r="K100" s="192" t="str">
        <f>IF(D100=0,"",D100-I100)</f>
        <v/>
      </c>
      <c r="L100" s="145"/>
      <c r="M100" s="210"/>
      <c r="N100" s="93"/>
    </row>
    <row r="101" spans="1:14" ht="3.75" customHeight="1" thickBot="1" x14ac:dyDescent="0.25">
      <c r="A101" s="91"/>
      <c r="B101" s="132"/>
      <c r="C101" s="6"/>
      <c r="D101" s="133"/>
      <c r="E101" s="134"/>
      <c r="F101" s="135"/>
      <c r="G101" s="136"/>
      <c r="H101" s="136"/>
      <c r="I101" s="136"/>
      <c r="J101" s="135"/>
      <c r="K101" s="136"/>
      <c r="L101" s="135"/>
      <c r="M101" s="137"/>
      <c r="N101" s="93"/>
    </row>
    <row r="102" spans="1:14" ht="26.25" thickBot="1" x14ac:dyDescent="0.25">
      <c r="A102" s="91"/>
      <c r="B102" s="300" t="s">
        <v>110</v>
      </c>
      <c r="C102" s="92"/>
      <c r="D102" s="206" t="s">
        <v>10</v>
      </c>
      <c r="E102" s="204" t="s">
        <v>11</v>
      </c>
      <c r="F102" s="92"/>
      <c r="G102" s="357" t="str">
        <f>IF(I114=0,"",IF(D114=0,"Preencher coluna Orçamento para melhor funcionamento da Planilha.",IF(I114&lt;(D114*80%),"Sinal Verde - Abaixo do Orçado",IF(D114=I114,"Sinal Amarelo - Igual ao Orçado",IF(D114&gt;I114,"Sinal Amarelo - Próximo ao Orçado","Sinal Vermelho - Passou do Orçado")))))</f>
        <v/>
      </c>
      <c r="H102" s="358"/>
      <c r="I102" s="204" t="s">
        <v>11</v>
      </c>
      <c r="J102" s="92"/>
      <c r="K102" s="198" t="s">
        <v>10</v>
      </c>
      <c r="L102" s="138"/>
      <c r="M102" s="198" t="s">
        <v>107</v>
      </c>
      <c r="N102" s="93"/>
    </row>
    <row r="103" spans="1:14" x14ac:dyDescent="0.2">
      <c r="A103" s="91"/>
      <c r="B103" s="121" t="s">
        <v>54</v>
      </c>
      <c r="C103" s="91"/>
      <c r="D103" s="122"/>
      <c r="E103" s="393" t="str">
        <f>IF(D114=0,"",D114/D130)</f>
        <v/>
      </c>
      <c r="F103" s="91"/>
      <c r="G103" s="97"/>
      <c r="H103" s="99"/>
      <c r="I103" s="393" t="str">
        <f>IF(I114=0,"",I114/I130)</f>
        <v/>
      </c>
      <c r="J103" s="91"/>
      <c r="K103" s="100" t="str">
        <f t="shared" ref="K103:K113" si="16">IF(D103=0,"",(D103-G103-H103))</f>
        <v/>
      </c>
      <c r="L103" s="94"/>
      <c r="M103" s="101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93"/>
    </row>
    <row r="104" spans="1:14" x14ac:dyDescent="0.2">
      <c r="A104" s="91"/>
      <c r="B104" s="96"/>
      <c r="C104" s="91"/>
      <c r="D104" s="99"/>
      <c r="E104" s="394"/>
      <c r="F104" s="91"/>
      <c r="G104" s="97"/>
      <c r="H104" s="99"/>
      <c r="I104" s="394"/>
      <c r="J104" s="91"/>
      <c r="K104" s="100" t="str">
        <f t="shared" si="16"/>
        <v/>
      </c>
      <c r="L104" s="94"/>
      <c r="M104" s="101" t="str">
        <f t="shared" si="17"/>
        <v/>
      </c>
      <c r="N104" s="93"/>
    </row>
    <row r="105" spans="1:14" x14ac:dyDescent="0.2">
      <c r="A105" s="91"/>
      <c r="B105" s="96"/>
      <c r="C105" s="91"/>
      <c r="D105" s="99"/>
      <c r="E105" s="394"/>
      <c r="F105" s="91"/>
      <c r="G105" s="97"/>
      <c r="H105" s="99"/>
      <c r="I105" s="394"/>
      <c r="J105" s="91"/>
      <c r="K105" s="100" t="str">
        <f t="shared" si="16"/>
        <v/>
      </c>
      <c r="L105" s="94"/>
      <c r="M105" s="101" t="str">
        <f t="shared" si="17"/>
        <v/>
      </c>
      <c r="N105" s="93"/>
    </row>
    <row r="106" spans="1:14" x14ac:dyDescent="0.2">
      <c r="A106" s="91"/>
      <c r="B106" s="96"/>
      <c r="C106" s="91"/>
      <c r="D106" s="99"/>
      <c r="E106" s="394"/>
      <c r="F106" s="91"/>
      <c r="G106" s="97"/>
      <c r="H106" s="99"/>
      <c r="I106" s="394"/>
      <c r="J106" s="91"/>
      <c r="K106" s="100" t="str">
        <f t="shared" si="16"/>
        <v/>
      </c>
      <c r="L106" s="94"/>
      <c r="M106" s="101" t="str">
        <f t="shared" si="17"/>
        <v/>
      </c>
      <c r="N106" s="93"/>
    </row>
    <row r="107" spans="1:14" x14ac:dyDescent="0.2">
      <c r="A107" s="91"/>
      <c r="B107" s="96"/>
      <c r="C107" s="91"/>
      <c r="D107" s="99"/>
      <c r="E107" s="394"/>
      <c r="F107" s="91"/>
      <c r="G107" s="97"/>
      <c r="H107" s="99"/>
      <c r="I107" s="394"/>
      <c r="J107" s="91"/>
      <c r="K107" s="100" t="str">
        <f t="shared" si="16"/>
        <v/>
      </c>
      <c r="L107" s="94"/>
      <c r="M107" s="101" t="str">
        <f t="shared" si="17"/>
        <v/>
      </c>
      <c r="N107" s="93"/>
    </row>
    <row r="108" spans="1:14" x14ac:dyDescent="0.2">
      <c r="A108" s="91"/>
      <c r="B108" s="96"/>
      <c r="C108" s="91"/>
      <c r="D108" s="99"/>
      <c r="E108" s="394"/>
      <c r="F108" s="91"/>
      <c r="G108" s="122"/>
      <c r="H108" s="104"/>
      <c r="I108" s="394"/>
      <c r="J108" s="91"/>
      <c r="K108" s="100" t="str">
        <f t="shared" si="16"/>
        <v/>
      </c>
      <c r="L108" s="94"/>
      <c r="M108" s="101" t="str">
        <f t="shared" si="17"/>
        <v/>
      </c>
      <c r="N108" s="93"/>
    </row>
    <row r="109" spans="1:14" x14ac:dyDescent="0.2">
      <c r="A109" s="91"/>
      <c r="B109" s="96"/>
      <c r="C109" s="91"/>
      <c r="D109" s="99"/>
      <c r="E109" s="394"/>
      <c r="F109" s="91"/>
      <c r="G109" s="122"/>
      <c r="H109" s="104"/>
      <c r="I109" s="394"/>
      <c r="J109" s="91"/>
      <c r="K109" s="100" t="str">
        <f t="shared" si="16"/>
        <v/>
      </c>
      <c r="L109" s="94"/>
      <c r="M109" s="101" t="str">
        <f t="shared" si="17"/>
        <v/>
      </c>
      <c r="N109" s="93"/>
    </row>
    <row r="110" spans="1:14" x14ac:dyDescent="0.2">
      <c r="A110" s="91"/>
      <c r="B110" s="96"/>
      <c r="C110" s="91"/>
      <c r="D110" s="99"/>
      <c r="E110" s="394"/>
      <c r="F110" s="91"/>
      <c r="G110" s="122"/>
      <c r="H110" s="104"/>
      <c r="I110" s="394"/>
      <c r="J110" s="91"/>
      <c r="K110" s="100" t="str">
        <f t="shared" si="16"/>
        <v/>
      </c>
      <c r="L110" s="94"/>
      <c r="M110" s="101" t="str">
        <f t="shared" si="17"/>
        <v/>
      </c>
      <c r="N110" s="93"/>
    </row>
    <row r="111" spans="1:14" x14ac:dyDescent="0.2">
      <c r="A111" s="91"/>
      <c r="B111" s="96"/>
      <c r="C111" s="91"/>
      <c r="D111" s="99"/>
      <c r="E111" s="394"/>
      <c r="F111" s="91"/>
      <c r="G111" s="122"/>
      <c r="H111" s="104"/>
      <c r="I111" s="394"/>
      <c r="J111" s="91"/>
      <c r="K111" s="100" t="str">
        <f t="shared" si="16"/>
        <v/>
      </c>
      <c r="L111" s="94"/>
      <c r="M111" s="101" t="str">
        <f t="shared" si="17"/>
        <v/>
      </c>
      <c r="N111" s="93"/>
    </row>
    <row r="112" spans="1:14" x14ac:dyDescent="0.2">
      <c r="A112" s="91"/>
      <c r="B112" s="96"/>
      <c r="C112" s="91"/>
      <c r="D112" s="99"/>
      <c r="E112" s="394"/>
      <c r="F112" s="91"/>
      <c r="G112" s="122"/>
      <c r="H112" s="104"/>
      <c r="I112" s="394"/>
      <c r="J112" s="91"/>
      <c r="K112" s="100" t="str">
        <f t="shared" si="16"/>
        <v/>
      </c>
      <c r="L112" s="94"/>
      <c r="M112" s="101" t="str">
        <f t="shared" si="17"/>
        <v/>
      </c>
      <c r="N112" s="93"/>
    </row>
    <row r="113" spans="1:14" ht="13.5" thickBot="1" x14ac:dyDescent="0.25">
      <c r="A113" s="91"/>
      <c r="B113" s="140"/>
      <c r="C113" s="91"/>
      <c r="D113" s="141"/>
      <c r="E113" s="395"/>
      <c r="F113" s="91"/>
      <c r="G113" s="122"/>
      <c r="H113" s="104"/>
      <c r="I113" s="395"/>
      <c r="J113" s="91"/>
      <c r="K113" s="100" t="str">
        <f t="shared" si="16"/>
        <v/>
      </c>
      <c r="L113" s="94"/>
      <c r="M113" s="101" t="str">
        <f t="shared" si="17"/>
        <v/>
      </c>
      <c r="N113" s="93"/>
    </row>
    <row r="114" spans="1:14" ht="13.5" thickBot="1" x14ac:dyDescent="0.25">
      <c r="A114" s="91"/>
      <c r="B114" s="203" t="s">
        <v>55</v>
      </c>
      <c r="C114" s="128"/>
      <c r="D114" s="208">
        <f>SUM(D103:D113)</f>
        <v>0</v>
      </c>
      <c r="E114" s="205"/>
      <c r="F114" s="128"/>
      <c r="G114" s="208">
        <f>SUM(G103:G113)</f>
        <v>0</v>
      </c>
      <c r="H114" s="209">
        <f>SUM(H103:H113)</f>
        <v>0</v>
      </c>
      <c r="I114" s="205">
        <f>G114+H114</f>
        <v>0</v>
      </c>
      <c r="J114" s="128"/>
      <c r="K114" s="192" t="str">
        <f>IF(D114=0,"",D114-I114)</f>
        <v/>
      </c>
      <c r="L114" s="145"/>
      <c r="M114" s="210"/>
      <c r="N114" s="93"/>
    </row>
    <row r="115" spans="1:14" ht="3.75" customHeight="1" thickBot="1" x14ac:dyDescent="0.25">
      <c r="A115" s="91"/>
      <c r="B115" s="132"/>
      <c r="C115" s="6"/>
      <c r="D115" s="133"/>
      <c r="E115" s="134"/>
      <c r="F115" s="135"/>
      <c r="G115" s="136"/>
      <c r="H115" s="136"/>
      <c r="I115" s="136"/>
      <c r="J115" s="135"/>
      <c r="K115" s="136"/>
      <c r="L115" s="135"/>
      <c r="M115" s="137"/>
      <c r="N115" s="93"/>
    </row>
    <row r="116" spans="1:14" ht="26.25" thickBot="1" x14ac:dyDescent="0.25">
      <c r="A116" s="91"/>
      <c r="B116" s="300" t="s">
        <v>56</v>
      </c>
      <c r="C116" s="92"/>
      <c r="D116" s="206" t="s">
        <v>10</v>
      </c>
      <c r="E116" s="204" t="s">
        <v>11</v>
      </c>
      <c r="F116" s="92"/>
      <c r="G116" s="357" t="str">
        <f>IF(I128=0,"",IF(D128=0,"Preencher coluna Orçamento para melhor funcionamento da Planilha.",IF(I128&lt;(D128*80%),"Sinal Verde - Abaixo do Orçado",IF(D128=I128,"Sinal Amarelo - Igual ao Orçado",IF(D128&gt;I128,"Sinal Amarelo - Próximo ao Orçado","Sinal Vermelho - Passou do Orçado")))))</f>
        <v/>
      </c>
      <c r="H116" s="358"/>
      <c r="I116" s="204" t="s">
        <v>11</v>
      </c>
      <c r="J116" s="92"/>
      <c r="K116" s="198" t="s">
        <v>10</v>
      </c>
      <c r="L116" s="138"/>
      <c r="M116" s="198" t="s">
        <v>107</v>
      </c>
      <c r="N116" s="93"/>
    </row>
    <row r="117" spans="1:14" ht="12.75" customHeight="1" x14ac:dyDescent="0.2">
      <c r="A117" s="91"/>
      <c r="B117" s="121"/>
      <c r="C117" s="91"/>
      <c r="D117" s="99"/>
      <c r="E117" s="393" t="str">
        <f>IF(D128=0,"",D128/D130)</f>
        <v/>
      </c>
      <c r="F117" s="91"/>
      <c r="G117" s="122"/>
      <c r="H117" s="104"/>
      <c r="I117" s="393" t="str">
        <f>IF(I128=0,"",I128/I130)</f>
        <v/>
      </c>
      <c r="J117" s="91"/>
      <c r="K117" s="100" t="str">
        <f t="shared" ref="K117:K127" si="18">IF(D117=0,"",(D117-G117-H117))</f>
        <v/>
      </c>
      <c r="L117" s="94"/>
      <c r="M117" s="101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93"/>
    </row>
    <row r="118" spans="1:14" x14ac:dyDescent="0.2">
      <c r="A118" s="91"/>
      <c r="B118" s="96"/>
      <c r="C118" s="91"/>
      <c r="D118" s="99"/>
      <c r="E118" s="394"/>
      <c r="F118" s="91"/>
      <c r="G118" s="122"/>
      <c r="H118" s="104"/>
      <c r="I118" s="394"/>
      <c r="J118" s="91"/>
      <c r="K118" s="100" t="str">
        <f t="shared" si="18"/>
        <v/>
      </c>
      <c r="L118" s="94"/>
      <c r="M118" s="101" t="str">
        <f t="shared" si="19"/>
        <v/>
      </c>
      <c r="N118" s="93"/>
    </row>
    <row r="119" spans="1:14" ht="12.75" customHeight="1" x14ac:dyDescent="0.2">
      <c r="A119" s="91"/>
      <c r="B119" s="96"/>
      <c r="C119" s="91"/>
      <c r="D119" s="99"/>
      <c r="E119" s="394"/>
      <c r="F119" s="91"/>
      <c r="G119" s="122"/>
      <c r="H119" s="104"/>
      <c r="I119" s="394"/>
      <c r="J119" s="91"/>
      <c r="K119" s="100" t="str">
        <f t="shared" si="18"/>
        <v/>
      </c>
      <c r="L119" s="94"/>
      <c r="M119" s="101" t="str">
        <f t="shared" si="19"/>
        <v/>
      </c>
      <c r="N119" s="93"/>
    </row>
    <row r="120" spans="1:14" ht="12.75" customHeight="1" x14ac:dyDescent="0.2">
      <c r="A120" s="91"/>
      <c r="B120" s="96"/>
      <c r="C120" s="91"/>
      <c r="D120" s="99"/>
      <c r="E120" s="394"/>
      <c r="F120" s="91"/>
      <c r="G120" s="122"/>
      <c r="H120" s="104"/>
      <c r="I120" s="394"/>
      <c r="J120" s="91"/>
      <c r="K120" s="100" t="str">
        <f t="shared" si="18"/>
        <v/>
      </c>
      <c r="L120" s="94"/>
      <c r="M120" s="101" t="str">
        <f t="shared" si="19"/>
        <v/>
      </c>
      <c r="N120" s="93"/>
    </row>
    <row r="121" spans="1:14" ht="12.75" customHeight="1" x14ac:dyDescent="0.2">
      <c r="A121" s="91"/>
      <c r="B121" s="96"/>
      <c r="C121" s="91"/>
      <c r="D121" s="99"/>
      <c r="E121" s="394"/>
      <c r="F121" s="91"/>
      <c r="G121" s="122"/>
      <c r="H121" s="104"/>
      <c r="I121" s="394"/>
      <c r="J121" s="91"/>
      <c r="K121" s="100" t="str">
        <f t="shared" si="18"/>
        <v/>
      </c>
      <c r="L121" s="94"/>
      <c r="M121" s="101" t="str">
        <f t="shared" si="19"/>
        <v/>
      </c>
      <c r="N121" s="93"/>
    </row>
    <row r="122" spans="1:14" ht="12.75" customHeight="1" x14ac:dyDescent="0.2">
      <c r="A122" s="91"/>
      <c r="B122" s="96"/>
      <c r="C122" s="91"/>
      <c r="D122" s="99"/>
      <c r="E122" s="394"/>
      <c r="F122" s="91"/>
      <c r="G122" s="122"/>
      <c r="H122" s="104"/>
      <c r="I122" s="394"/>
      <c r="J122" s="91"/>
      <c r="K122" s="100" t="str">
        <f t="shared" si="18"/>
        <v/>
      </c>
      <c r="L122" s="94"/>
      <c r="M122" s="101" t="str">
        <f t="shared" si="19"/>
        <v/>
      </c>
      <c r="N122" s="93"/>
    </row>
    <row r="123" spans="1:14" ht="12.75" customHeight="1" x14ac:dyDescent="0.2">
      <c r="A123" s="91"/>
      <c r="B123" s="96"/>
      <c r="C123" s="91"/>
      <c r="D123" s="99"/>
      <c r="E123" s="394"/>
      <c r="F123" s="91"/>
      <c r="G123" s="122"/>
      <c r="H123" s="104"/>
      <c r="I123" s="394"/>
      <c r="J123" s="91"/>
      <c r="K123" s="100" t="str">
        <f t="shared" si="18"/>
        <v/>
      </c>
      <c r="L123" s="94"/>
      <c r="M123" s="101" t="str">
        <f t="shared" si="19"/>
        <v/>
      </c>
      <c r="N123" s="93"/>
    </row>
    <row r="124" spans="1:14" ht="12.75" customHeight="1" x14ac:dyDescent="0.2">
      <c r="A124" s="91"/>
      <c r="B124" s="96"/>
      <c r="C124" s="91"/>
      <c r="D124" s="99"/>
      <c r="E124" s="394"/>
      <c r="F124" s="91"/>
      <c r="G124" s="122"/>
      <c r="H124" s="104"/>
      <c r="I124" s="394"/>
      <c r="J124" s="91"/>
      <c r="K124" s="100" t="str">
        <f t="shared" si="18"/>
        <v/>
      </c>
      <c r="L124" s="94"/>
      <c r="M124" s="101" t="str">
        <f t="shared" si="19"/>
        <v/>
      </c>
      <c r="N124" s="93"/>
    </row>
    <row r="125" spans="1:14" ht="12.75" customHeight="1" x14ac:dyDescent="0.2">
      <c r="A125" s="91"/>
      <c r="B125" s="96"/>
      <c r="C125" s="91"/>
      <c r="D125" s="99"/>
      <c r="E125" s="394"/>
      <c r="F125" s="91"/>
      <c r="G125" s="122"/>
      <c r="H125" s="104"/>
      <c r="I125" s="394"/>
      <c r="J125" s="91"/>
      <c r="K125" s="100" t="str">
        <f t="shared" si="18"/>
        <v/>
      </c>
      <c r="L125" s="94"/>
      <c r="M125" s="101" t="str">
        <f t="shared" si="19"/>
        <v/>
      </c>
      <c r="N125" s="93"/>
    </row>
    <row r="126" spans="1:14" ht="12.75" customHeight="1" x14ac:dyDescent="0.2">
      <c r="A126" s="91"/>
      <c r="B126" s="96"/>
      <c r="C126" s="91"/>
      <c r="D126" s="99"/>
      <c r="E126" s="394"/>
      <c r="F126" s="91"/>
      <c r="G126" s="122"/>
      <c r="H126" s="104"/>
      <c r="I126" s="394"/>
      <c r="J126" s="91"/>
      <c r="K126" s="100" t="str">
        <f t="shared" si="18"/>
        <v/>
      </c>
      <c r="L126" s="94"/>
      <c r="M126" s="101" t="str">
        <f t="shared" si="19"/>
        <v/>
      </c>
      <c r="N126" s="93"/>
    </row>
    <row r="127" spans="1:14" ht="13.5" customHeight="1" thickBot="1" x14ac:dyDescent="0.25">
      <c r="A127" s="91"/>
      <c r="B127" s="140"/>
      <c r="C127" s="91"/>
      <c r="D127" s="141"/>
      <c r="E127" s="395"/>
      <c r="F127" s="91"/>
      <c r="G127" s="122"/>
      <c r="H127" s="104"/>
      <c r="I127" s="395"/>
      <c r="J127" s="91"/>
      <c r="K127" s="100" t="str">
        <f t="shared" si="18"/>
        <v/>
      </c>
      <c r="L127" s="94"/>
      <c r="M127" s="101" t="str">
        <f t="shared" si="19"/>
        <v/>
      </c>
      <c r="N127" s="93"/>
    </row>
    <row r="128" spans="1:14" ht="13.5" customHeight="1" thickBot="1" x14ac:dyDescent="0.25">
      <c r="A128" s="91"/>
      <c r="B128" s="203" t="s">
        <v>57</v>
      </c>
      <c r="C128" s="128"/>
      <c r="D128" s="208">
        <f>SUM(D117:D127)</f>
        <v>0</v>
      </c>
      <c r="E128" s="205"/>
      <c r="F128" s="128"/>
      <c r="G128" s="208">
        <f>SUM(G117:G127)</f>
        <v>0</v>
      </c>
      <c r="H128" s="209">
        <f>SUM(H117:H127)</f>
        <v>0</v>
      </c>
      <c r="I128" s="205">
        <f>G128+H128</f>
        <v>0</v>
      </c>
      <c r="J128" s="128"/>
      <c r="K128" s="192" t="str">
        <f>IF(D128=0,"",D128-I128)</f>
        <v/>
      </c>
      <c r="L128" s="145"/>
      <c r="M128" s="210"/>
      <c r="N128" s="93"/>
    </row>
    <row r="129" spans="1:15" ht="6.75" customHeight="1" thickBot="1" x14ac:dyDescent="0.25">
      <c r="A129" s="91"/>
      <c r="B129" s="132"/>
      <c r="C129" s="6"/>
      <c r="D129" s="133"/>
      <c r="E129" s="134"/>
      <c r="F129" s="135"/>
      <c r="G129" s="136"/>
      <c r="H129" s="136"/>
      <c r="I129" s="136"/>
      <c r="J129" s="135"/>
      <c r="K129" s="147"/>
      <c r="L129" s="135"/>
      <c r="M129" s="148"/>
      <c r="N129" s="93"/>
    </row>
    <row r="130" spans="1:15" x14ac:dyDescent="0.2">
      <c r="A130" s="91"/>
      <c r="B130" s="216" t="s">
        <v>58</v>
      </c>
      <c r="C130" s="92"/>
      <c r="D130" s="215">
        <f>D28+D39+D50+D62+D74+D89+D100+D114+D128</f>
        <v>0</v>
      </c>
      <c r="E130" s="214"/>
      <c r="F130" s="92"/>
      <c r="G130" s="215">
        <f>G28+G39+G50+G62+G74+G89+G100+G114+G128</f>
        <v>0</v>
      </c>
      <c r="H130" s="215">
        <f>H28+H39+H50+H62+H74+H89+H100+H114+H128</f>
        <v>0</v>
      </c>
      <c r="I130" s="214">
        <f>G130+H130</f>
        <v>0</v>
      </c>
      <c r="J130" s="92"/>
      <c r="K130" s="213" t="str">
        <f>IF(D130=0,"",D130-I130)</f>
        <v/>
      </c>
      <c r="L130" s="92"/>
      <c r="M130" s="213"/>
      <c r="N130" s="93"/>
    </row>
    <row r="131" spans="1:15" ht="6" customHeight="1" x14ac:dyDescent="0.2">
      <c r="A131" s="91"/>
      <c r="B131" s="149"/>
      <c r="C131" s="91"/>
      <c r="D131" s="150"/>
      <c r="E131" s="151"/>
      <c r="F131" s="91"/>
      <c r="G131" s="150"/>
      <c r="H131" s="152"/>
      <c r="I131" s="151"/>
      <c r="J131" s="91"/>
      <c r="K131" s="97"/>
      <c r="L131" s="91"/>
      <c r="M131" s="153"/>
      <c r="N131" s="93"/>
    </row>
    <row r="132" spans="1:15" ht="13.5" thickBot="1" x14ac:dyDescent="0.25">
      <c r="A132" s="91"/>
      <c r="B132" s="217" t="s">
        <v>59</v>
      </c>
      <c r="C132" s="128"/>
      <c r="D132" s="218">
        <f>D11-D130</f>
        <v>0</v>
      </c>
      <c r="E132" s="219"/>
      <c r="F132" s="128"/>
      <c r="G132" s="218">
        <f>G11-G130</f>
        <v>0</v>
      </c>
      <c r="H132" s="220">
        <f>H11-H130</f>
        <v>0</v>
      </c>
      <c r="I132" s="219">
        <f>G132+H132</f>
        <v>0</v>
      </c>
      <c r="J132" s="128"/>
      <c r="K132" s="218" t="str">
        <f>IF(D132=0,"",D132-I132)</f>
        <v/>
      </c>
      <c r="L132" s="128"/>
      <c r="M132" s="221"/>
      <c r="N132" s="93"/>
    </row>
    <row r="133" spans="1:15" ht="3.75" customHeight="1" thickBot="1" x14ac:dyDescent="0.25">
      <c r="A133" s="15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155"/>
    </row>
    <row r="134" spans="1:15" ht="7.5" customHeight="1" thickBo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"/>
    </row>
    <row r="135" spans="1:15" ht="3.75" customHeight="1" thickBot="1" x14ac:dyDescent="0.25">
      <c r="A135" s="88"/>
      <c r="B135" s="4"/>
      <c r="C135" s="156"/>
      <c r="D135" s="156"/>
      <c r="E135" s="156"/>
      <c r="F135" s="156"/>
      <c r="G135" s="4"/>
      <c r="H135" s="4"/>
      <c r="I135" s="4"/>
      <c r="J135" s="156"/>
      <c r="K135" s="156"/>
      <c r="L135" s="4"/>
      <c r="M135" s="156"/>
      <c r="N135" s="89"/>
    </row>
    <row r="136" spans="1:15" x14ac:dyDescent="0.2">
      <c r="A136" s="142"/>
      <c r="B136" s="390" t="s">
        <v>176</v>
      </c>
      <c r="C136" s="391"/>
      <c r="D136" s="391"/>
      <c r="E136" s="392"/>
      <c r="F136" s="93"/>
      <c r="G136" s="527" t="s">
        <v>60</v>
      </c>
      <c r="H136" s="528"/>
      <c r="I136" s="529"/>
      <c r="J136" s="91"/>
      <c r="K136" s="359" t="s">
        <v>182</v>
      </c>
      <c r="L136" s="360"/>
      <c r="M136" s="361"/>
      <c r="N136" s="93"/>
    </row>
    <row r="137" spans="1:15" x14ac:dyDescent="0.2">
      <c r="A137" s="142"/>
      <c r="B137" s="368" t="s">
        <v>124</v>
      </c>
      <c r="C137" s="369"/>
      <c r="D137" s="369"/>
      <c r="E137" s="370"/>
      <c r="F137" s="93"/>
      <c r="G137" s="552" t="str">
        <f>IF((G11+H11)=0,"",G11+H11)</f>
        <v/>
      </c>
      <c r="H137" s="553"/>
      <c r="I137" s="554"/>
      <c r="J137" s="91"/>
      <c r="K137" s="362"/>
      <c r="L137" s="363"/>
      <c r="M137" s="364"/>
      <c r="N137" s="93"/>
    </row>
    <row r="138" spans="1:15" x14ac:dyDescent="0.2">
      <c r="A138" s="142"/>
      <c r="B138" s="368" t="s">
        <v>61</v>
      </c>
      <c r="C138" s="369"/>
      <c r="D138" s="369"/>
      <c r="E138" s="370"/>
      <c r="F138" s="93"/>
      <c r="G138" s="406" t="str">
        <f>IF((G130+H130)=0,"",G130+H130)</f>
        <v/>
      </c>
      <c r="H138" s="407"/>
      <c r="I138" s="408"/>
      <c r="J138" s="91"/>
      <c r="K138" s="362"/>
      <c r="L138" s="363"/>
      <c r="M138" s="364"/>
      <c r="N138" s="93"/>
    </row>
    <row r="139" spans="1:15" ht="13.5" thickBot="1" x14ac:dyDescent="0.25">
      <c r="A139" s="142"/>
      <c r="B139" s="421" t="s">
        <v>125</v>
      </c>
      <c r="C139" s="422"/>
      <c r="D139" s="422"/>
      <c r="E139" s="423"/>
      <c r="F139" s="93"/>
      <c r="G139" s="515" t="str">
        <f>IF(I11=0,"",(IF(I130=0,"",(G137-G138))))</f>
        <v/>
      </c>
      <c r="H139" s="516"/>
      <c r="I139" s="517"/>
      <c r="J139" s="91"/>
      <c r="K139" s="362"/>
      <c r="L139" s="363"/>
      <c r="M139" s="364"/>
      <c r="N139" s="93"/>
    </row>
    <row r="140" spans="1:15" s="2" customFormat="1" ht="9" customHeight="1" thickBot="1" x14ac:dyDescent="0.25">
      <c r="A140" s="91"/>
      <c r="B140" s="3"/>
      <c r="C140" s="4"/>
      <c r="D140" s="1"/>
      <c r="E140" s="5"/>
      <c r="F140" s="91"/>
      <c r="G140" s="1"/>
      <c r="H140" s="1"/>
      <c r="I140" s="1"/>
      <c r="J140" s="91"/>
      <c r="K140" s="362"/>
      <c r="L140" s="363"/>
      <c r="M140" s="364"/>
      <c r="N140" s="93"/>
    </row>
    <row r="141" spans="1:15" s="2" customFormat="1" ht="15.75" x14ac:dyDescent="0.2">
      <c r="A141" s="91"/>
      <c r="B141" s="396" t="s">
        <v>62</v>
      </c>
      <c r="C141" s="397"/>
      <c r="D141" s="397"/>
      <c r="E141" s="398"/>
      <c r="F141" s="91"/>
      <c r="G141" s="429" t="str">
        <f>IF(G139="","",IF(G139&lt;0,"Toma de Conta Informa:",IF(G139=0,"Toma de Conta Informa:","Toma de Conta Informa:")))</f>
        <v/>
      </c>
      <c r="H141" s="430"/>
      <c r="I141" s="431"/>
      <c r="J141" s="91"/>
      <c r="K141" s="362"/>
      <c r="L141" s="363"/>
      <c r="M141" s="364"/>
      <c r="N141" s="93"/>
    </row>
    <row r="142" spans="1:15" s="1" customFormat="1" ht="16.5" thickBot="1" x14ac:dyDescent="0.25">
      <c r="A142" s="91"/>
      <c r="B142" s="399"/>
      <c r="C142" s="400"/>
      <c r="D142" s="400"/>
      <c r="E142" s="401"/>
      <c r="F142" s="91"/>
      <c r="G142" s="518" t="str">
        <f>IF(G139="","",IF(G139&lt;0,"Atenção - Resultado Mensal Negativo",IF(G139=0,"Nem Positivo nem Negativo - No Limite","Parabéns - Resultado Mensal Positivo")))</f>
        <v/>
      </c>
      <c r="H142" s="519"/>
      <c r="I142" s="520"/>
      <c r="J142" s="91"/>
      <c r="K142" s="365"/>
      <c r="L142" s="366"/>
      <c r="M142" s="367"/>
      <c r="N142" s="93"/>
    </row>
    <row r="143" spans="1:15" s="2" customFormat="1" ht="3.75" customHeight="1" thickBot="1" x14ac:dyDescent="0.25">
      <c r="A143" s="154"/>
      <c r="B143" s="143"/>
      <c r="C143" s="143"/>
      <c r="D143" s="143"/>
      <c r="E143" s="143"/>
      <c r="F143" s="143"/>
      <c r="G143" s="4"/>
      <c r="H143" s="4"/>
      <c r="I143" s="4"/>
      <c r="J143" s="143"/>
      <c r="K143" s="143"/>
      <c r="L143" s="143"/>
      <c r="M143" s="143"/>
      <c r="N143" s="155"/>
    </row>
    <row r="144" spans="1:15" s="2" customFormat="1" ht="7.5" customHeight="1" thickBot="1" x14ac:dyDescent="0.25">
      <c r="A144" s="157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5"/>
      <c r="N144" s="5"/>
    </row>
    <row r="145" spans="1:14" s="2" customFormat="1" ht="3.75" customHeight="1" thickBot="1" x14ac:dyDescent="0.25">
      <c r="A145" s="158"/>
      <c r="B145" s="222"/>
      <c r="C145" s="160"/>
      <c r="D145" s="222"/>
      <c r="E145" s="222"/>
      <c r="F145" s="160"/>
      <c r="G145" s="222"/>
      <c r="H145" s="222"/>
      <c r="I145" s="222"/>
      <c r="J145" s="160"/>
      <c r="K145" s="159"/>
      <c r="L145" s="160"/>
      <c r="M145" s="159"/>
      <c r="N145" s="161"/>
    </row>
    <row r="146" spans="1:14" ht="13.5" thickBot="1" x14ac:dyDescent="0.25">
      <c r="A146" s="142"/>
      <c r="B146" s="426" t="s">
        <v>126</v>
      </c>
      <c r="C146" s="427"/>
      <c r="D146" s="427"/>
      <c r="E146" s="428"/>
      <c r="F146" s="93"/>
      <c r="G146" s="375" t="s">
        <v>63</v>
      </c>
      <c r="H146" s="513"/>
      <c r="I146" s="514"/>
      <c r="J146" s="91"/>
      <c r="K146" s="531"/>
      <c r="L146" s="532"/>
      <c r="M146" s="533"/>
      <c r="N146" s="93"/>
    </row>
    <row r="147" spans="1:14" s="2" customFormat="1" ht="13.5" thickBot="1" x14ac:dyDescent="0.25">
      <c r="A147" s="142"/>
      <c r="B147" s="450" t="s">
        <v>64</v>
      </c>
      <c r="C147" s="451"/>
      <c r="D147" s="451"/>
      <c r="E147" s="452"/>
      <c r="F147" s="93"/>
      <c r="G147" s="432">
        <v>0.2</v>
      </c>
      <c r="H147" s="433"/>
      <c r="I147" s="434"/>
      <c r="J147" s="91"/>
      <c r="K147" s="534"/>
      <c r="L147" s="535"/>
      <c r="M147" s="536"/>
      <c r="N147" s="93"/>
    </row>
    <row r="148" spans="1:14" s="2" customFormat="1" ht="9" customHeight="1" thickBot="1" x14ac:dyDescent="0.25">
      <c r="A148" s="142"/>
      <c r="B148" s="3"/>
      <c r="C148" s="6"/>
      <c r="D148" s="1"/>
      <c r="E148" s="5"/>
      <c r="F148" s="93"/>
      <c r="G148" s="1"/>
      <c r="H148" s="1"/>
      <c r="I148" s="1"/>
      <c r="J148" s="91"/>
      <c r="K148" s="534"/>
      <c r="L148" s="535"/>
      <c r="M148" s="536"/>
      <c r="N148" s="93"/>
    </row>
    <row r="149" spans="1:14" s="2" customFormat="1" ht="13.5" thickBot="1" x14ac:dyDescent="0.25">
      <c r="A149" s="142"/>
      <c r="B149" s="426" t="s">
        <v>65</v>
      </c>
      <c r="C149" s="427"/>
      <c r="D149" s="427"/>
      <c r="E149" s="428"/>
      <c r="F149" s="93"/>
      <c r="G149" s="375" t="s">
        <v>66</v>
      </c>
      <c r="H149" s="513"/>
      <c r="I149" s="514"/>
      <c r="J149" s="91"/>
      <c r="K149" s="534"/>
      <c r="L149" s="535"/>
      <c r="M149" s="536"/>
      <c r="N149" s="93"/>
    </row>
    <row r="150" spans="1:14" x14ac:dyDescent="0.2">
      <c r="A150" s="142"/>
      <c r="B150" s="524" t="s">
        <v>108</v>
      </c>
      <c r="C150" s="525"/>
      <c r="D150" s="525"/>
      <c r="E150" s="526"/>
      <c r="F150" s="93"/>
      <c r="G150" s="424">
        <v>0</v>
      </c>
      <c r="H150" s="424"/>
      <c r="I150" s="425"/>
      <c r="J150" s="91"/>
      <c r="K150" s="534"/>
      <c r="L150" s="535"/>
      <c r="M150" s="536"/>
      <c r="N150" s="93"/>
    </row>
    <row r="151" spans="1:14" ht="13.5" thickBot="1" x14ac:dyDescent="0.25">
      <c r="A151" s="142"/>
      <c r="B151" s="521" t="s">
        <v>109</v>
      </c>
      <c r="C151" s="522"/>
      <c r="D151" s="522"/>
      <c r="E151" s="523"/>
      <c r="F151" s="93"/>
      <c r="G151" s="482">
        <v>0</v>
      </c>
      <c r="H151" s="482"/>
      <c r="I151" s="483"/>
      <c r="J151" s="91"/>
      <c r="K151" s="534"/>
      <c r="L151" s="535"/>
      <c r="M151" s="536"/>
      <c r="N151" s="93"/>
    </row>
    <row r="152" spans="1:14" ht="13.5" thickBot="1" x14ac:dyDescent="0.25">
      <c r="A152" s="142"/>
      <c r="B152" s="495" t="s">
        <v>67</v>
      </c>
      <c r="C152" s="496"/>
      <c r="D152" s="496"/>
      <c r="E152" s="497"/>
      <c r="F152" s="93"/>
      <c r="G152" s="375">
        <f>G150+G151</f>
        <v>0</v>
      </c>
      <c r="H152" s="484"/>
      <c r="I152" s="485"/>
      <c r="J152" s="91"/>
      <c r="K152" s="534"/>
      <c r="L152" s="535"/>
      <c r="M152" s="536"/>
      <c r="N152" s="93"/>
    </row>
    <row r="153" spans="1:14" ht="3.75" customHeight="1" thickBot="1" x14ac:dyDescent="0.25">
      <c r="A153" s="142"/>
      <c r="B153" s="3"/>
      <c r="C153" s="6"/>
      <c r="D153" s="1"/>
      <c r="E153" s="5"/>
      <c r="F153" s="93"/>
      <c r="G153" s="450"/>
      <c r="H153" s="480"/>
      <c r="I153" s="481"/>
      <c r="J153" s="91"/>
      <c r="K153" s="534"/>
      <c r="L153" s="535"/>
      <c r="M153" s="536"/>
      <c r="N153" s="93"/>
    </row>
    <row r="154" spans="1:14" ht="13.5" thickBot="1" x14ac:dyDescent="0.25">
      <c r="A154" s="142"/>
      <c r="B154" s="426" t="s">
        <v>114</v>
      </c>
      <c r="C154" s="427"/>
      <c r="D154" s="427"/>
      <c r="E154" s="428"/>
      <c r="F154" s="93"/>
      <c r="G154" s="530">
        <f>IF(I11&lt;=0,0,IF(G139&lt;0,"Resultado Negativo. Não é possível fazer aplicação. ",ROUND((G152/I11),2)))</f>
        <v>0</v>
      </c>
      <c r="H154" s="484"/>
      <c r="I154" s="485"/>
      <c r="J154" s="91"/>
      <c r="K154" s="534"/>
      <c r="L154" s="535"/>
      <c r="M154" s="536"/>
      <c r="N154" s="93"/>
    </row>
    <row r="155" spans="1:14" ht="9" customHeight="1" x14ac:dyDescent="0.2">
      <c r="A155" s="142"/>
      <c r="B155" s="7"/>
      <c r="C155" s="8"/>
      <c r="D155" s="9"/>
      <c r="E155" s="10"/>
      <c r="F155" s="93"/>
      <c r="G155" s="2"/>
      <c r="H155" s="2"/>
      <c r="I155" s="2"/>
      <c r="J155" s="91"/>
      <c r="K155" s="534"/>
      <c r="L155" s="535"/>
      <c r="M155" s="536"/>
      <c r="N155" s="93"/>
    </row>
    <row r="156" spans="1:14" ht="16.5" thickBot="1" x14ac:dyDescent="0.25">
      <c r="A156" s="142"/>
      <c r="B156" s="501" t="s">
        <v>68</v>
      </c>
      <c r="C156" s="502"/>
      <c r="D156" s="502"/>
      <c r="E156" s="503"/>
      <c r="F156" s="93"/>
      <c r="G156" s="498" t="str">
        <f>IF(G139&lt;0,"",IF(G152&lt;=0,"",IF(G154&lt;G147,"Atenção - Meta não cumprida","Parabéns - Meta cumprida")))</f>
        <v/>
      </c>
      <c r="H156" s="499"/>
      <c r="I156" s="500"/>
      <c r="J156" s="91"/>
      <c r="K156" s="537"/>
      <c r="L156" s="538"/>
      <c r="M156" s="539"/>
      <c r="N156" s="93"/>
    </row>
    <row r="157" spans="1:14" ht="3.75" customHeight="1" thickBot="1" x14ac:dyDescent="0.25">
      <c r="A157" s="154"/>
      <c r="B157" s="162"/>
      <c r="C157" s="143"/>
      <c r="D157" s="162"/>
      <c r="E157" s="162"/>
      <c r="F157" s="143"/>
      <c r="G157" s="162"/>
      <c r="H157" s="162"/>
      <c r="I157" s="163"/>
      <c r="J157" s="143"/>
      <c r="K157" s="162"/>
      <c r="L157" s="143"/>
      <c r="M157" s="162"/>
      <c r="N157" s="155"/>
    </row>
    <row r="158" spans="1:14" ht="7.5" customHeight="1" thickBot="1" x14ac:dyDescent="0.25">
      <c r="A158" s="157"/>
      <c r="B158" s="11"/>
      <c r="C158" s="12"/>
      <c r="D158" s="11"/>
      <c r="E158" s="11"/>
      <c r="F158" s="12"/>
      <c r="G158" s="11"/>
      <c r="H158" s="11"/>
      <c r="I158" s="11"/>
      <c r="J158" s="12"/>
      <c r="K158" s="11"/>
      <c r="L158" s="12"/>
      <c r="M158" s="13"/>
      <c r="N158" s="164"/>
    </row>
    <row r="159" spans="1:14" ht="3.75" customHeight="1" thickBot="1" x14ac:dyDescent="0.25">
      <c r="A159" s="88"/>
      <c r="B159" s="156"/>
      <c r="C159" s="4"/>
      <c r="D159" s="156"/>
      <c r="E159" s="156"/>
      <c r="F159" s="156"/>
      <c r="G159" s="4"/>
      <c r="H159" s="4"/>
      <c r="I159" s="4"/>
      <c r="J159" s="156"/>
      <c r="K159" s="156"/>
      <c r="L159" s="4"/>
      <c r="M159" s="156"/>
      <c r="N159" s="89"/>
    </row>
    <row r="160" spans="1:14" ht="12.75" customHeight="1" x14ac:dyDescent="0.2">
      <c r="A160" s="91"/>
      <c r="B160" s="504"/>
      <c r="C160" s="505"/>
      <c r="D160" s="505"/>
      <c r="E160" s="506"/>
      <c r="F160" s="91"/>
      <c r="G160" s="158"/>
      <c r="H160" s="160"/>
      <c r="I160" s="161"/>
      <c r="J160" s="91"/>
      <c r="K160" s="543" t="s">
        <v>69</v>
      </c>
      <c r="L160" s="544"/>
      <c r="M160" s="545"/>
      <c r="N160" s="93"/>
    </row>
    <row r="161" spans="1:14" ht="12.75" customHeight="1" x14ac:dyDescent="0.2">
      <c r="A161" s="91"/>
      <c r="B161" s="507"/>
      <c r="C161" s="508"/>
      <c r="D161" s="508"/>
      <c r="E161" s="509"/>
      <c r="F161" s="91"/>
      <c r="G161" s="165"/>
      <c r="H161" s="2"/>
      <c r="I161" s="166"/>
      <c r="J161" s="91"/>
      <c r="K161" s="546"/>
      <c r="L161" s="547"/>
      <c r="M161" s="548"/>
      <c r="N161" s="93"/>
    </row>
    <row r="162" spans="1:14" ht="12.75" customHeight="1" x14ac:dyDescent="0.2">
      <c r="A162" s="91"/>
      <c r="B162" s="507"/>
      <c r="C162" s="508"/>
      <c r="D162" s="508"/>
      <c r="E162" s="509"/>
      <c r="F162" s="91"/>
      <c r="G162" s="165"/>
      <c r="H162" s="2"/>
      <c r="I162" s="166"/>
      <c r="J162" s="91"/>
      <c r="K162" s="546"/>
      <c r="L162" s="547"/>
      <c r="M162" s="548"/>
      <c r="N162" s="93"/>
    </row>
    <row r="163" spans="1:14" ht="12.75" customHeight="1" x14ac:dyDescent="0.2">
      <c r="A163" s="91"/>
      <c r="B163" s="507"/>
      <c r="C163" s="508"/>
      <c r="D163" s="508"/>
      <c r="E163" s="509"/>
      <c r="F163" s="91"/>
      <c r="G163" s="165" t="s">
        <v>9</v>
      </c>
      <c r="H163" s="2">
        <f>I28</f>
        <v>0</v>
      </c>
      <c r="I163" s="166"/>
      <c r="J163" s="91"/>
      <c r="K163" s="546"/>
      <c r="L163" s="547"/>
      <c r="M163" s="548"/>
      <c r="N163" s="93"/>
    </row>
    <row r="164" spans="1:14" ht="12.75" customHeight="1" x14ac:dyDescent="0.2">
      <c r="A164" s="91"/>
      <c r="B164" s="507"/>
      <c r="C164" s="508"/>
      <c r="D164" s="508"/>
      <c r="E164" s="509"/>
      <c r="F164" s="91"/>
      <c r="G164" s="165" t="s">
        <v>23</v>
      </c>
      <c r="H164" s="2">
        <f>I39</f>
        <v>0</v>
      </c>
      <c r="I164" s="166"/>
      <c r="J164" s="91"/>
      <c r="K164" s="546"/>
      <c r="L164" s="547"/>
      <c r="M164" s="548"/>
      <c r="N164" s="93"/>
    </row>
    <row r="165" spans="1:14" ht="12.75" customHeight="1" x14ac:dyDescent="0.2">
      <c r="A165" s="91"/>
      <c r="B165" s="507"/>
      <c r="C165" s="508"/>
      <c r="D165" s="508"/>
      <c r="E165" s="509"/>
      <c r="F165" s="91"/>
      <c r="G165" s="165" t="s">
        <v>27</v>
      </c>
      <c r="H165" s="2">
        <f>I50</f>
        <v>0</v>
      </c>
      <c r="I165" s="166"/>
      <c r="J165" s="91"/>
      <c r="K165" s="546"/>
      <c r="L165" s="547"/>
      <c r="M165" s="548"/>
      <c r="N165" s="93"/>
    </row>
    <row r="166" spans="1:14" ht="12.75" customHeight="1" x14ac:dyDescent="0.2">
      <c r="A166" s="91"/>
      <c r="B166" s="507"/>
      <c r="C166" s="508"/>
      <c r="D166" s="508"/>
      <c r="E166" s="509"/>
      <c r="F166" s="91"/>
      <c r="G166" s="165" t="s">
        <v>121</v>
      </c>
      <c r="H166" s="2">
        <f>I62</f>
        <v>0</v>
      </c>
      <c r="I166" s="166"/>
      <c r="J166" s="91"/>
      <c r="K166" s="546"/>
      <c r="L166" s="547"/>
      <c r="M166" s="548"/>
      <c r="N166" s="93"/>
    </row>
    <row r="167" spans="1:14" ht="12.75" customHeight="1" x14ac:dyDescent="0.2">
      <c r="A167" s="91"/>
      <c r="B167" s="507"/>
      <c r="C167" s="508"/>
      <c r="D167" s="508"/>
      <c r="E167" s="509"/>
      <c r="F167" s="91"/>
      <c r="G167" s="165" t="s">
        <v>70</v>
      </c>
      <c r="H167" s="2">
        <f>I74</f>
        <v>0</v>
      </c>
      <c r="I167" s="166"/>
      <c r="J167" s="91"/>
      <c r="K167" s="546"/>
      <c r="L167" s="547"/>
      <c r="M167" s="548"/>
      <c r="N167" s="93"/>
    </row>
    <row r="168" spans="1:14" ht="12.75" customHeight="1" x14ac:dyDescent="0.2">
      <c r="A168" s="91"/>
      <c r="B168" s="507"/>
      <c r="C168" s="508"/>
      <c r="D168" s="508"/>
      <c r="E168" s="509"/>
      <c r="F168" s="91"/>
      <c r="G168" s="165" t="s">
        <v>122</v>
      </c>
      <c r="H168" s="2">
        <f>I89</f>
        <v>0</v>
      </c>
      <c r="I168" s="166"/>
      <c r="J168" s="91"/>
      <c r="K168" s="546"/>
      <c r="L168" s="547"/>
      <c r="M168" s="548"/>
      <c r="N168" s="93"/>
    </row>
    <row r="169" spans="1:14" ht="12.75" customHeight="1" x14ac:dyDescent="0.2">
      <c r="A169" s="91"/>
      <c r="B169" s="507"/>
      <c r="C169" s="508"/>
      <c r="D169" s="508"/>
      <c r="E169" s="509"/>
      <c r="F169" s="91"/>
      <c r="G169" s="165" t="s">
        <v>50</v>
      </c>
      <c r="H169" s="2">
        <f>I100</f>
        <v>0</v>
      </c>
      <c r="I169" s="166"/>
      <c r="J169" s="91"/>
      <c r="K169" s="546"/>
      <c r="L169" s="547"/>
      <c r="M169" s="548"/>
      <c r="N169" s="93"/>
    </row>
    <row r="170" spans="1:14" ht="12.75" customHeight="1" x14ac:dyDescent="0.2">
      <c r="A170" s="91"/>
      <c r="B170" s="507"/>
      <c r="C170" s="508"/>
      <c r="D170" s="508"/>
      <c r="E170" s="509"/>
      <c r="F170" s="91"/>
      <c r="G170" s="165" t="s">
        <v>117</v>
      </c>
      <c r="H170" s="2">
        <f>I114</f>
        <v>0</v>
      </c>
      <c r="I170" s="166"/>
      <c r="J170" s="91"/>
      <c r="K170" s="546"/>
      <c r="L170" s="547"/>
      <c r="M170" s="548"/>
      <c r="N170" s="93"/>
    </row>
    <row r="171" spans="1:14" ht="12.75" customHeight="1" x14ac:dyDescent="0.2">
      <c r="A171" s="91"/>
      <c r="B171" s="507"/>
      <c r="C171" s="508"/>
      <c r="D171" s="508"/>
      <c r="E171" s="509"/>
      <c r="F171" s="91"/>
      <c r="G171" s="165" t="s">
        <v>71</v>
      </c>
      <c r="H171" s="2">
        <f>I128</f>
        <v>0</v>
      </c>
      <c r="I171" s="166"/>
      <c r="J171" s="91"/>
      <c r="K171" s="546"/>
      <c r="L171" s="547"/>
      <c r="M171" s="548"/>
      <c r="N171" s="93"/>
    </row>
    <row r="172" spans="1:14" ht="12.75" customHeight="1" x14ac:dyDescent="0.2">
      <c r="A172" s="91"/>
      <c r="B172" s="507"/>
      <c r="C172" s="508"/>
      <c r="D172" s="508"/>
      <c r="E172" s="509"/>
      <c r="F172" s="91"/>
      <c r="G172" s="165"/>
      <c r="H172" s="2"/>
      <c r="I172" s="166"/>
      <c r="J172" s="91"/>
      <c r="K172" s="546"/>
      <c r="L172" s="547"/>
      <c r="M172" s="548"/>
      <c r="N172" s="93"/>
    </row>
    <row r="173" spans="1:14" ht="13.5" customHeight="1" thickBot="1" x14ac:dyDescent="0.25">
      <c r="A173" s="91"/>
      <c r="B173" s="510"/>
      <c r="C173" s="511"/>
      <c r="D173" s="511"/>
      <c r="E173" s="512"/>
      <c r="F173" s="91"/>
      <c r="G173" s="167"/>
      <c r="H173" s="168"/>
      <c r="I173" s="169"/>
      <c r="J173" s="91"/>
      <c r="K173" s="549"/>
      <c r="L173" s="550"/>
      <c r="M173" s="551"/>
      <c r="N173" s="93"/>
    </row>
    <row r="174" spans="1:14" ht="3.75" customHeight="1" thickBot="1" x14ac:dyDescent="0.25">
      <c r="A174" s="91"/>
      <c r="B174" s="170"/>
      <c r="C174" s="4"/>
      <c r="D174" s="11"/>
      <c r="E174" s="13"/>
      <c r="F174" s="91"/>
      <c r="G174" s="2"/>
      <c r="H174" s="2"/>
      <c r="I174" s="2"/>
      <c r="J174" s="91"/>
      <c r="K174" s="14"/>
      <c r="L174" s="4"/>
      <c r="M174" s="13"/>
      <c r="N174" s="93"/>
    </row>
    <row r="175" spans="1:14" ht="13.5" customHeight="1" thickBot="1" x14ac:dyDescent="0.25">
      <c r="A175" s="91"/>
      <c r="B175" s="381" t="s">
        <v>113</v>
      </c>
      <c r="C175" s="382"/>
      <c r="D175" s="382"/>
      <c r="E175" s="383"/>
      <c r="F175" s="91"/>
      <c r="G175" s="375" t="s">
        <v>113</v>
      </c>
      <c r="H175" s="376"/>
      <c r="I175" s="377"/>
      <c r="J175" s="91"/>
      <c r="K175" s="462" t="s">
        <v>159</v>
      </c>
      <c r="L175" s="463"/>
      <c r="M175" s="464"/>
      <c r="N175" s="93"/>
    </row>
    <row r="176" spans="1:14" ht="12.75" customHeight="1" x14ac:dyDescent="0.2">
      <c r="A176" s="91"/>
      <c r="B176" s="384"/>
      <c r="C176" s="385"/>
      <c r="D176" s="385"/>
      <c r="E176" s="386"/>
      <c r="F176" s="91"/>
      <c r="G176" s="171">
        <v>0</v>
      </c>
      <c r="H176" s="172">
        <v>0</v>
      </c>
      <c r="I176" s="173" t="s">
        <v>152</v>
      </c>
      <c r="J176" s="91"/>
      <c r="K176" s="465"/>
      <c r="L176" s="466"/>
      <c r="M176" s="467"/>
      <c r="N176" s="93"/>
    </row>
    <row r="177" spans="1:14" x14ac:dyDescent="0.2">
      <c r="A177" s="91"/>
      <c r="B177" s="384"/>
      <c r="C177" s="385"/>
      <c r="D177" s="385"/>
      <c r="E177" s="386"/>
      <c r="F177" s="91"/>
      <c r="G177" s="225">
        <v>0</v>
      </c>
      <c r="H177" s="226">
        <v>0</v>
      </c>
      <c r="I177" s="174" t="s">
        <v>73</v>
      </c>
      <c r="J177" s="91"/>
      <c r="K177" s="465"/>
      <c r="L177" s="466"/>
      <c r="M177" s="467"/>
      <c r="N177" s="93"/>
    </row>
    <row r="178" spans="1:14" x14ac:dyDescent="0.2">
      <c r="A178" s="91"/>
      <c r="B178" s="384"/>
      <c r="C178" s="385"/>
      <c r="D178" s="385"/>
      <c r="E178" s="386"/>
      <c r="F178" s="91"/>
      <c r="G178" s="175">
        <v>0</v>
      </c>
      <c r="H178" s="176">
        <v>0</v>
      </c>
      <c r="I178" s="174" t="s">
        <v>74</v>
      </c>
      <c r="J178" s="91"/>
      <c r="K178" s="465"/>
      <c r="L178" s="466"/>
      <c r="M178" s="467"/>
      <c r="N178" s="93"/>
    </row>
    <row r="179" spans="1:14" x14ac:dyDescent="0.2">
      <c r="A179" s="91"/>
      <c r="B179" s="384"/>
      <c r="C179" s="385"/>
      <c r="D179" s="385"/>
      <c r="E179" s="386"/>
      <c r="F179" s="91"/>
      <c r="G179" s="225">
        <v>0</v>
      </c>
      <c r="H179" s="226">
        <v>0</v>
      </c>
      <c r="I179" s="174" t="s">
        <v>75</v>
      </c>
      <c r="J179" s="91"/>
      <c r="K179" s="465"/>
      <c r="L179" s="466"/>
      <c r="M179" s="467"/>
      <c r="N179" s="93"/>
    </row>
    <row r="180" spans="1:14" ht="13.5" thickBot="1" x14ac:dyDescent="0.25">
      <c r="A180" s="91"/>
      <c r="B180" s="384"/>
      <c r="C180" s="385"/>
      <c r="D180" s="385"/>
      <c r="E180" s="386"/>
      <c r="F180" s="91"/>
      <c r="G180" s="177">
        <f>G176+G177-G178+G179</f>
        <v>0</v>
      </c>
      <c r="H180" s="178">
        <f>H176+H177-H178+H179</f>
        <v>0</v>
      </c>
      <c r="I180" s="179" t="s">
        <v>76</v>
      </c>
      <c r="J180" s="91"/>
      <c r="K180" s="468"/>
      <c r="L180" s="469"/>
      <c r="M180" s="470"/>
      <c r="N180" s="93"/>
    </row>
    <row r="181" spans="1:14" ht="7.5" customHeight="1" thickBot="1" x14ac:dyDescent="0.25">
      <c r="A181" s="91"/>
      <c r="B181" s="384"/>
      <c r="C181" s="385"/>
      <c r="D181" s="385"/>
      <c r="E181" s="386"/>
      <c r="F181" s="91"/>
      <c r="G181" s="165"/>
      <c r="H181" s="2"/>
      <c r="I181" s="166"/>
      <c r="J181" s="91"/>
      <c r="K181" s="14"/>
      <c r="L181" s="4"/>
      <c r="M181" s="13"/>
      <c r="N181" s="93"/>
    </row>
    <row r="182" spans="1:14" ht="13.5" thickBot="1" x14ac:dyDescent="0.25">
      <c r="A182" s="91"/>
      <c r="B182" s="387"/>
      <c r="C182" s="388"/>
      <c r="D182" s="388"/>
      <c r="E182" s="389"/>
      <c r="F182" s="91"/>
      <c r="G182" s="371">
        <f>G180+H180</f>
        <v>0</v>
      </c>
      <c r="H182" s="372"/>
      <c r="I182" s="223" t="s">
        <v>77</v>
      </c>
      <c r="J182" s="91"/>
      <c r="K182" s="378"/>
      <c r="L182" s="379"/>
      <c r="M182" s="380"/>
      <c r="N182" s="93"/>
    </row>
    <row r="183" spans="1:14" ht="3.75" customHeight="1" thickBot="1" x14ac:dyDescent="0.25">
      <c r="A183" s="91"/>
      <c r="B183" s="170"/>
      <c r="C183" s="4"/>
      <c r="D183" s="11"/>
      <c r="E183" s="13"/>
      <c r="F183" s="91"/>
      <c r="G183" s="2"/>
      <c r="H183" s="2"/>
      <c r="I183" s="2"/>
      <c r="J183" s="91"/>
      <c r="K183" s="14"/>
      <c r="L183" s="4"/>
      <c r="M183" s="13"/>
      <c r="N183" s="93"/>
    </row>
    <row r="184" spans="1:14" ht="13.5" customHeight="1" thickBot="1" x14ac:dyDescent="0.25">
      <c r="A184" s="91"/>
      <c r="B184" s="381" t="s">
        <v>83</v>
      </c>
      <c r="C184" s="382"/>
      <c r="D184" s="382"/>
      <c r="E184" s="383"/>
      <c r="F184" s="91"/>
      <c r="G184" s="375" t="s">
        <v>83</v>
      </c>
      <c r="H184" s="376"/>
      <c r="I184" s="377"/>
      <c r="J184" s="91"/>
      <c r="K184" s="471"/>
      <c r="L184" s="472"/>
      <c r="M184" s="473"/>
      <c r="N184" s="93"/>
    </row>
    <row r="185" spans="1:14" ht="12.75" customHeight="1" x14ac:dyDescent="0.2">
      <c r="A185" s="91"/>
      <c r="B185" s="384"/>
      <c r="C185" s="385"/>
      <c r="D185" s="385"/>
      <c r="E185" s="386"/>
      <c r="F185" s="91"/>
      <c r="G185" s="171">
        <v>0</v>
      </c>
      <c r="H185" s="172">
        <v>0</v>
      </c>
      <c r="I185" s="173" t="s">
        <v>152</v>
      </c>
      <c r="J185" s="91"/>
      <c r="K185" s="474"/>
      <c r="L185" s="475"/>
      <c r="M185" s="476"/>
      <c r="N185" s="93"/>
    </row>
    <row r="186" spans="1:14" ht="12.75" customHeight="1" x14ac:dyDescent="0.2">
      <c r="A186" s="91"/>
      <c r="B186" s="384"/>
      <c r="C186" s="385"/>
      <c r="D186" s="385"/>
      <c r="E186" s="386"/>
      <c r="F186" s="91"/>
      <c r="G186" s="225">
        <v>0</v>
      </c>
      <c r="H186" s="226">
        <v>0</v>
      </c>
      <c r="I186" s="174" t="s">
        <v>81</v>
      </c>
      <c r="J186" s="91"/>
      <c r="K186" s="474"/>
      <c r="L186" s="475"/>
      <c r="M186" s="476"/>
      <c r="N186" s="93"/>
    </row>
    <row r="187" spans="1:14" ht="12.75" customHeight="1" x14ac:dyDescent="0.2">
      <c r="A187" s="91"/>
      <c r="B187" s="384"/>
      <c r="C187" s="385"/>
      <c r="D187" s="385"/>
      <c r="E187" s="386"/>
      <c r="F187" s="91"/>
      <c r="G187" s="225">
        <v>0</v>
      </c>
      <c r="H187" s="226">
        <v>0</v>
      </c>
      <c r="I187" s="174" t="s">
        <v>82</v>
      </c>
      <c r="J187" s="91"/>
      <c r="K187" s="474"/>
      <c r="L187" s="475"/>
      <c r="M187" s="476"/>
      <c r="N187" s="93"/>
    </row>
    <row r="188" spans="1:14" ht="12.75" customHeight="1" x14ac:dyDescent="0.2">
      <c r="A188" s="91"/>
      <c r="B188" s="384"/>
      <c r="C188" s="385"/>
      <c r="D188" s="385"/>
      <c r="E188" s="386"/>
      <c r="F188" s="91"/>
      <c r="G188" s="225">
        <v>0</v>
      </c>
      <c r="H188" s="226">
        <v>0</v>
      </c>
      <c r="I188" s="174" t="s">
        <v>84</v>
      </c>
      <c r="J188" s="91"/>
      <c r="K188" s="474"/>
      <c r="L188" s="475"/>
      <c r="M188" s="476"/>
      <c r="N188" s="93"/>
    </row>
    <row r="189" spans="1:14" ht="13.5" customHeight="1" thickBot="1" x14ac:dyDescent="0.25">
      <c r="A189" s="91"/>
      <c r="B189" s="384"/>
      <c r="C189" s="385"/>
      <c r="D189" s="385"/>
      <c r="E189" s="386"/>
      <c r="F189" s="91"/>
      <c r="G189" s="177">
        <f>G185+G186+G187+G188</f>
        <v>0</v>
      </c>
      <c r="H189" s="177">
        <f>H185+H186+H187+H188</f>
        <v>0</v>
      </c>
      <c r="I189" s="179" t="s">
        <v>76</v>
      </c>
      <c r="J189" s="91"/>
      <c r="K189" s="477"/>
      <c r="L189" s="478"/>
      <c r="M189" s="479"/>
      <c r="N189" s="93"/>
    </row>
    <row r="190" spans="1:14" ht="7.5" customHeight="1" thickBot="1" x14ac:dyDescent="0.25">
      <c r="A190" s="91"/>
      <c r="B190" s="384"/>
      <c r="C190" s="385"/>
      <c r="D190" s="385"/>
      <c r="E190" s="386"/>
      <c r="F190" s="91"/>
      <c r="G190" s="165"/>
      <c r="H190" s="2"/>
      <c r="I190" s="166"/>
      <c r="J190" s="91"/>
      <c r="K190" s="14"/>
      <c r="L190" s="4"/>
      <c r="M190" s="13"/>
      <c r="N190" s="93"/>
    </row>
    <row r="191" spans="1:14" ht="13.5" customHeight="1" thickBot="1" x14ac:dyDescent="0.25">
      <c r="A191" s="91"/>
      <c r="B191" s="387"/>
      <c r="C191" s="388"/>
      <c r="D191" s="388"/>
      <c r="E191" s="389"/>
      <c r="F191" s="91"/>
      <c r="G191" s="371">
        <f>G189+H189</f>
        <v>0</v>
      </c>
      <c r="H191" s="372"/>
      <c r="I191" s="223" t="s">
        <v>116</v>
      </c>
      <c r="J191" s="91"/>
      <c r="K191" s="378"/>
      <c r="L191" s="379"/>
      <c r="M191" s="380"/>
      <c r="N191" s="93"/>
    </row>
    <row r="192" spans="1:14" ht="3.75" customHeight="1" thickBot="1" x14ac:dyDescent="0.25">
      <c r="A192" s="91"/>
      <c r="B192" s="170"/>
      <c r="C192" s="4"/>
      <c r="D192" s="11"/>
      <c r="E192" s="13"/>
      <c r="F192" s="91"/>
      <c r="G192" s="2"/>
      <c r="H192" s="2"/>
      <c r="I192" s="2"/>
      <c r="J192" s="91"/>
      <c r="K192" s="14"/>
      <c r="L192" s="4"/>
      <c r="M192" s="13"/>
      <c r="N192" s="93"/>
    </row>
    <row r="193" spans="1:14" ht="13.5" customHeight="1" thickBot="1" x14ac:dyDescent="0.25">
      <c r="A193" s="91"/>
      <c r="B193" s="486" t="s">
        <v>80</v>
      </c>
      <c r="C193" s="487"/>
      <c r="D193" s="487"/>
      <c r="E193" s="488"/>
      <c r="F193" s="91"/>
      <c r="G193" s="540" t="s">
        <v>85</v>
      </c>
      <c r="H193" s="541"/>
      <c r="I193" s="542"/>
      <c r="J193" s="91"/>
      <c r="K193" s="462" t="s">
        <v>167</v>
      </c>
      <c r="L193" s="463"/>
      <c r="M193" s="464"/>
      <c r="N193" s="93"/>
    </row>
    <row r="194" spans="1:14" ht="12.75" customHeight="1" x14ac:dyDescent="0.2">
      <c r="A194" s="91"/>
      <c r="B194" s="489"/>
      <c r="C194" s="490"/>
      <c r="D194" s="490"/>
      <c r="E194" s="491"/>
      <c r="F194" s="91"/>
      <c r="G194" s="171">
        <v>0</v>
      </c>
      <c r="H194" s="172">
        <v>0</v>
      </c>
      <c r="I194" s="173" t="s">
        <v>152</v>
      </c>
      <c r="J194" s="91"/>
      <c r="K194" s="465"/>
      <c r="L194" s="466"/>
      <c r="M194" s="467"/>
      <c r="N194" s="93"/>
    </row>
    <row r="195" spans="1:14" ht="12.75" customHeight="1" x14ac:dyDescent="0.2">
      <c r="A195" s="91"/>
      <c r="B195" s="489"/>
      <c r="C195" s="490"/>
      <c r="D195" s="490"/>
      <c r="E195" s="491"/>
      <c r="F195" s="91"/>
      <c r="G195" s="225">
        <v>0</v>
      </c>
      <c r="H195" s="226">
        <v>0</v>
      </c>
      <c r="I195" s="174" t="s">
        <v>73</v>
      </c>
      <c r="J195" s="91"/>
      <c r="K195" s="465"/>
      <c r="L195" s="466"/>
      <c r="M195" s="467"/>
      <c r="N195" s="93"/>
    </row>
    <row r="196" spans="1:14" ht="12.75" customHeight="1" x14ac:dyDescent="0.2">
      <c r="A196" s="91"/>
      <c r="B196" s="489"/>
      <c r="C196" s="490"/>
      <c r="D196" s="490"/>
      <c r="E196" s="491"/>
      <c r="F196" s="91"/>
      <c r="G196" s="175">
        <v>0</v>
      </c>
      <c r="H196" s="176">
        <v>0</v>
      </c>
      <c r="I196" s="174" t="s">
        <v>74</v>
      </c>
      <c r="J196" s="91"/>
      <c r="K196" s="465"/>
      <c r="L196" s="466"/>
      <c r="M196" s="467"/>
      <c r="N196" s="93"/>
    </row>
    <row r="197" spans="1:14" ht="12.75" customHeight="1" x14ac:dyDescent="0.2">
      <c r="A197" s="91"/>
      <c r="B197" s="489"/>
      <c r="C197" s="490"/>
      <c r="D197" s="490"/>
      <c r="E197" s="491"/>
      <c r="F197" s="91"/>
      <c r="G197" s="225">
        <v>0</v>
      </c>
      <c r="H197" s="226">
        <v>0</v>
      </c>
      <c r="I197" s="174" t="s">
        <v>75</v>
      </c>
      <c r="J197" s="91"/>
      <c r="K197" s="465"/>
      <c r="L197" s="466"/>
      <c r="M197" s="467"/>
      <c r="N197" s="93"/>
    </row>
    <row r="198" spans="1:14" ht="13.5" customHeight="1" thickBot="1" x14ac:dyDescent="0.25">
      <c r="A198" s="91"/>
      <c r="B198" s="489"/>
      <c r="C198" s="490"/>
      <c r="D198" s="490"/>
      <c r="E198" s="491"/>
      <c r="F198" s="91"/>
      <c r="G198" s="177">
        <f>G194+G195-G196+G197</f>
        <v>0</v>
      </c>
      <c r="H198" s="178">
        <f>H194+H195-H196+H197</f>
        <v>0</v>
      </c>
      <c r="I198" s="179" t="s">
        <v>76</v>
      </c>
      <c r="J198" s="91"/>
      <c r="K198" s="468"/>
      <c r="L198" s="469"/>
      <c r="M198" s="470"/>
      <c r="N198" s="93"/>
    </row>
    <row r="199" spans="1:14" ht="7.5" customHeight="1" thickBot="1" x14ac:dyDescent="0.25">
      <c r="A199" s="91"/>
      <c r="B199" s="489"/>
      <c r="C199" s="490"/>
      <c r="D199" s="490"/>
      <c r="E199" s="491"/>
      <c r="F199" s="91"/>
      <c r="G199" s="2"/>
      <c r="H199" s="2"/>
      <c r="I199" s="166"/>
      <c r="J199" s="91"/>
      <c r="K199" s="14"/>
      <c r="L199" s="4"/>
      <c r="M199" s="13"/>
      <c r="N199" s="93"/>
    </row>
    <row r="200" spans="1:14" ht="13.5" customHeight="1" thickBot="1" x14ac:dyDescent="0.25">
      <c r="A200" s="91"/>
      <c r="B200" s="492"/>
      <c r="C200" s="493"/>
      <c r="D200" s="493"/>
      <c r="E200" s="494"/>
      <c r="F200" s="91"/>
      <c r="G200" s="371">
        <f>G198+H198</f>
        <v>0</v>
      </c>
      <c r="H200" s="372"/>
      <c r="I200" s="223" t="s">
        <v>77</v>
      </c>
      <c r="J200" s="91"/>
      <c r="K200" s="378"/>
      <c r="L200" s="379"/>
      <c r="M200" s="380"/>
      <c r="N200" s="93"/>
    </row>
    <row r="201" spans="1:14" ht="3.75" customHeight="1" thickBot="1" x14ac:dyDescent="0.25">
      <c r="A201" s="91"/>
      <c r="B201" s="2"/>
      <c r="C201" s="4"/>
      <c r="D201" s="2"/>
      <c r="E201" s="2"/>
      <c r="F201" s="4"/>
      <c r="G201" s="2"/>
      <c r="H201" s="2"/>
      <c r="I201" s="11"/>
      <c r="J201" s="11"/>
      <c r="K201" s="11"/>
      <c r="L201" s="11"/>
      <c r="M201" s="13"/>
      <c r="N201" s="93"/>
    </row>
    <row r="202" spans="1:14" ht="12.75" customHeight="1" x14ac:dyDescent="0.2">
      <c r="A202" s="91"/>
      <c r="B202" s="441" t="s">
        <v>78</v>
      </c>
      <c r="C202" s="442"/>
      <c r="D202" s="442"/>
      <c r="E202" s="443"/>
      <c r="F202" s="91"/>
      <c r="G202" s="453"/>
      <c r="H202" s="454"/>
      <c r="I202" s="454"/>
      <c r="J202" s="454"/>
      <c r="K202" s="454"/>
      <c r="L202" s="454"/>
      <c r="M202" s="455"/>
      <c r="N202" s="93"/>
    </row>
    <row r="203" spans="1:14" ht="12.75" customHeight="1" x14ac:dyDescent="0.2">
      <c r="A203" s="91"/>
      <c r="B203" s="444"/>
      <c r="C203" s="445"/>
      <c r="D203" s="445"/>
      <c r="E203" s="446"/>
      <c r="F203" s="91"/>
      <c r="G203" s="456"/>
      <c r="H203" s="457"/>
      <c r="I203" s="457"/>
      <c r="J203" s="457"/>
      <c r="K203" s="457"/>
      <c r="L203" s="457"/>
      <c r="M203" s="458"/>
      <c r="N203" s="93"/>
    </row>
    <row r="204" spans="1:14" ht="12.75" customHeight="1" x14ac:dyDescent="0.2">
      <c r="A204" s="91"/>
      <c r="B204" s="444"/>
      <c r="C204" s="445"/>
      <c r="D204" s="445"/>
      <c r="E204" s="446"/>
      <c r="F204" s="91"/>
      <c r="G204" s="456"/>
      <c r="H204" s="457"/>
      <c r="I204" s="457"/>
      <c r="J204" s="457"/>
      <c r="K204" s="457"/>
      <c r="L204" s="457"/>
      <c r="M204" s="458"/>
      <c r="N204" s="93"/>
    </row>
    <row r="205" spans="1:14" ht="12.75" customHeight="1" x14ac:dyDescent="0.2">
      <c r="A205" s="91"/>
      <c r="B205" s="444"/>
      <c r="C205" s="445"/>
      <c r="D205" s="445"/>
      <c r="E205" s="446"/>
      <c r="F205" s="91"/>
      <c r="G205" s="456"/>
      <c r="H205" s="457"/>
      <c r="I205" s="457"/>
      <c r="J205" s="457"/>
      <c r="K205" s="457"/>
      <c r="L205" s="457"/>
      <c r="M205" s="458"/>
      <c r="N205" s="93"/>
    </row>
    <row r="206" spans="1:14" ht="13.5" customHeight="1" thickBot="1" x14ac:dyDescent="0.25">
      <c r="A206" s="91"/>
      <c r="B206" s="447"/>
      <c r="C206" s="448"/>
      <c r="D206" s="448"/>
      <c r="E206" s="449"/>
      <c r="F206" s="91"/>
      <c r="G206" s="459"/>
      <c r="H206" s="460"/>
      <c r="I206" s="460"/>
      <c r="J206" s="460"/>
      <c r="K206" s="460"/>
      <c r="L206" s="460"/>
      <c r="M206" s="461"/>
      <c r="N206" s="93"/>
    </row>
    <row r="207" spans="1:14" ht="3.75" customHeight="1" thickBot="1" x14ac:dyDescent="0.25">
      <c r="A207" s="142"/>
      <c r="B207" s="6"/>
      <c r="C207" s="6"/>
      <c r="D207" s="6"/>
      <c r="E207" s="6"/>
      <c r="F207" s="6"/>
      <c r="G207" s="156"/>
      <c r="H207" s="156"/>
      <c r="I207" s="156"/>
      <c r="J207" s="156"/>
      <c r="K207" s="156"/>
      <c r="L207" s="156"/>
      <c r="M207" s="156"/>
      <c r="N207" s="93"/>
    </row>
    <row r="208" spans="1:14" ht="16.5" customHeight="1" x14ac:dyDescent="0.2">
      <c r="A208" s="435"/>
      <c r="B208" s="436"/>
      <c r="C208" s="436"/>
      <c r="D208" s="436"/>
      <c r="E208" s="436"/>
      <c r="F208" s="436"/>
      <c r="G208" s="436"/>
      <c r="H208" s="436"/>
      <c r="I208" s="436"/>
      <c r="J208" s="436"/>
      <c r="K208" s="436"/>
      <c r="L208" s="436"/>
      <c r="M208" s="436"/>
      <c r="N208" s="437"/>
    </row>
    <row r="209" spans="1:14" ht="16.5" customHeight="1" x14ac:dyDescent="0.2">
      <c r="A209" s="438"/>
      <c r="B209" s="439"/>
      <c r="C209" s="439"/>
      <c r="D209" s="439"/>
      <c r="E209" s="439"/>
      <c r="F209" s="439"/>
      <c r="G209" s="439"/>
      <c r="H209" s="439"/>
      <c r="I209" s="439"/>
      <c r="J209" s="439"/>
      <c r="K209" s="439"/>
      <c r="L209" s="439"/>
      <c r="M209" s="439"/>
      <c r="N209" s="440"/>
    </row>
    <row r="210" spans="1:14" ht="15.75" customHeight="1" x14ac:dyDescent="0.2">
      <c r="A210" s="438"/>
      <c r="B210" s="439"/>
      <c r="C210" s="439"/>
      <c r="D210" s="439"/>
      <c r="E210" s="439"/>
      <c r="F210" s="439"/>
      <c r="G210" s="439"/>
      <c r="H210" s="439"/>
      <c r="I210" s="439"/>
      <c r="J210" s="439"/>
      <c r="K210" s="439"/>
      <c r="L210" s="439"/>
      <c r="M210" s="439"/>
      <c r="N210" s="440"/>
    </row>
    <row r="211" spans="1:14" ht="6" hidden="1" customHeight="1" x14ac:dyDescent="0.2">
      <c r="A211" s="438"/>
      <c r="B211" s="439"/>
      <c r="C211" s="439"/>
      <c r="D211" s="439"/>
      <c r="E211" s="439"/>
      <c r="F211" s="439"/>
      <c r="G211" s="439"/>
      <c r="H211" s="439"/>
      <c r="I211" s="439"/>
      <c r="J211" s="439"/>
      <c r="K211" s="439"/>
      <c r="L211" s="439"/>
      <c r="M211" s="439"/>
      <c r="N211" s="440"/>
    </row>
    <row r="212" spans="1:14" x14ac:dyDescent="0.2">
      <c r="A212" s="438"/>
      <c r="B212" s="439"/>
      <c r="C212" s="439"/>
      <c r="D212" s="439"/>
      <c r="E212" s="439"/>
      <c r="F212" s="439"/>
      <c r="G212" s="439"/>
      <c r="H212" s="439"/>
      <c r="I212" s="439"/>
      <c r="J212" s="439"/>
      <c r="K212" s="439"/>
      <c r="L212" s="439"/>
      <c r="M212" s="439"/>
      <c r="N212" s="440"/>
    </row>
    <row r="213" spans="1:14" x14ac:dyDescent="0.2">
      <c r="A213" s="438"/>
      <c r="B213" s="439"/>
      <c r="C213" s="439"/>
      <c r="D213" s="439"/>
      <c r="E213" s="439"/>
      <c r="F213" s="439"/>
      <c r="G213" s="439"/>
      <c r="H213" s="439"/>
      <c r="I213" s="439"/>
      <c r="J213" s="439"/>
      <c r="K213" s="439"/>
      <c r="L213" s="439"/>
      <c r="M213" s="439"/>
      <c r="N213" s="440"/>
    </row>
    <row r="214" spans="1:14" ht="12.75" customHeight="1" thickBot="1" x14ac:dyDescent="0.25">
      <c r="A214" s="167"/>
      <c r="B214" s="168"/>
      <c r="C214" s="168"/>
      <c r="D214" s="168"/>
      <c r="E214" s="168"/>
      <c r="F214" s="168"/>
      <c r="G214" s="168"/>
      <c r="H214" s="168"/>
      <c r="I214" s="168"/>
      <c r="J214" s="168"/>
      <c r="K214" s="168"/>
      <c r="L214" s="168"/>
      <c r="M214" s="168"/>
      <c r="N214" s="169"/>
    </row>
    <row r="215" spans="1:14" ht="3" customHeight="1" x14ac:dyDescent="0.2"/>
  </sheetData>
  <sheetProtection algorithmName="SHA-512" hashValue="nLjJf2pYTD2U0mzlnyT8tqOnzVh/6qb/onNyl4wIP08d3rFlwjjo9asBqeKBfL27M/YLsCEUc+lwFXhUOnDvZQ==" saltValue="wz6p3ccdW1r2nKIahYUaKA==" spinCount="100000" sheet="1" objects="1" scenarios="1" selectLockedCells="1"/>
  <mergeCells count="86">
    <mergeCell ref="K200:M200"/>
    <mergeCell ref="G102:H102"/>
    <mergeCell ref="G182:H182"/>
    <mergeCell ref="I117:I127"/>
    <mergeCell ref="G136:I136"/>
    <mergeCell ref="G149:I149"/>
    <mergeCell ref="G154:I154"/>
    <mergeCell ref="K146:M156"/>
    <mergeCell ref="G193:I193"/>
    <mergeCell ref="K191:M191"/>
    <mergeCell ref="K160:M173"/>
    <mergeCell ref="K175:M180"/>
    <mergeCell ref="G116:H116"/>
    <mergeCell ref="G137:I137"/>
    <mergeCell ref="B156:E156"/>
    <mergeCell ref="B160:E173"/>
    <mergeCell ref="G146:I146"/>
    <mergeCell ref="G139:I139"/>
    <mergeCell ref="G142:I142"/>
    <mergeCell ref="B151:E151"/>
    <mergeCell ref="B149:E149"/>
    <mergeCell ref="B150:E150"/>
    <mergeCell ref="A208:N213"/>
    <mergeCell ref="B202:E206"/>
    <mergeCell ref="G200:H200"/>
    <mergeCell ref="B147:E147"/>
    <mergeCell ref="G202:M206"/>
    <mergeCell ref="K193:M198"/>
    <mergeCell ref="K184:M189"/>
    <mergeCell ref="G153:I153"/>
    <mergeCell ref="G151:I151"/>
    <mergeCell ref="G152:I152"/>
    <mergeCell ref="G184:I184"/>
    <mergeCell ref="B154:E154"/>
    <mergeCell ref="B193:E200"/>
    <mergeCell ref="B152:E152"/>
    <mergeCell ref="G156:I156"/>
    <mergeCell ref="B175:E182"/>
    <mergeCell ref="B138:E138"/>
    <mergeCell ref="B139:E139"/>
    <mergeCell ref="G150:I150"/>
    <mergeCell ref="B146:E146"/>
    <mergeCell ref="G141:I141"/>
    <mergeCell ref="G147:I147"/>
    <mergeCell ref="M2:M3"/>
    <mergeCell ref="G30:H30"/>
    <mergeCell ref="E14:E27"/>
    <mergeCell ref="G91:H91"/>
    <mergeCell ref="I77:I88"/>
    <mergeCell ref="B12:M12"/>
    <mergeCell ref="G13:H13"/>
    <mergeCell ref="E53:E61"/>
    <mergeCell ref="E65:E73"/>
    <mergeCell ref="I53:I61"/>
    <mergeCell ref="E2:E3"/>
    <mergeCell ref="I2:I3"/>
    <mergeCell ref="I5:I10"/>
    <mergeCell ref="G76:H76"/>
    <mergeCell ref="I14:I27"/>
    <mergeCell ref="G2:H3"/>
    <mergeCell ref="E103:E113"/>
    <mergeCell ref="I92:I99"/>
    <mergeCell ref="I103:I113"/>
    <mergeCell ref="E92:E99"/>
    <mergeCell ref="E77:E88"/>
    <mergeCell ref="I31:I38"/>
    <mergeCell ref="E42:E49"/>
    <mergeCell ref="I42:I49"/>
    <mergeCell ref="E31:E38"/>
    <mergeCell ref="G41:H41"/>
    <mergeCell ref="G52:H52"/>
    <mergeCell ref="K136:M142"/>
    <mergeCell ref="B137:E137"/>
    <mergeCell ref="G191:H191"/>
    <mergeCell ref="K2:K3"/>
    <mergeCell ref="G175:I175"/>
    <mergeCell ref="K182:M182"/>
    <mergeCell ref="B184:E191"/>
    <mergeCell ref="B136:E136"/>
    <mergeCell ref="I65:I73"/>
    <mergeCell ref="G64:H64"/>
    <mergeCell ref="E117:E127"/>
    <mergeCell ref="B141:E142"/>
    <mergeCell ref="B2:B3"/>
    <mergeCell ref="D2:D3"/>
    <mergeCell ref="G138:I138"/>
  </mergeCells>
  <phoneticPr fontId="0" type="noConversion"/>
  <conditionalFormatting sqref="G141">
    <cfRule type="cellIs" dxfId="140" priority="6" stopIfTrue="1" operator="equal">
      <formula>"Mark Contábil Informa:"</formula>
    </cfRule>
    <cfRule type="cellIs" dxfId="139" priority="7" stopIfTrue="1" operator="equal">
      <formula>"Mark Contábil Informa:"</formula>
    </cfRule>
    <cfRule type="cellIs" dxfId="138" priority="8" stopIfTrue="1" operator="equal">
      <formula>"Mark Contábil Informa:"</formula>
    </cfRule>
  </conditionalFormatting>
  <conditionalFormatting sqref="G142">
    <cfRule type="cellIs" dxfId="137" priority="3" stopIfTrue="1" operator="equal">
      <formula>"Atenção - Resultado Mensal Negativo"</formula>
    </cfRule>
    <cfRule type="cellIs" dxfId="136" priority="4" stopIfTrue="1" operator="equal">
      <formula>"Parabéns - Resultado Mensal Positivo"</formula>
    </cfRule>
    <cfRule type="cellIs" dxfId="135" priority="5" stopIfTrue="1" operator="equal">
      <formula>"Nem Positivo nem Negativo - No Limite"</formula>
    </cfRule>
  </conditionalFormatting>
  <conditionalFormatting sqref="G156">
    <cfRule type="cellIs" dxfId="134" priority="1" stopIfTrue="1" operator="equal">
      <formula>"Parabéns - Meta cumprida"</formula>
    </cfRule>
    <cfRule type="cellIs" dxfId="133" priority="2" stopIfTrue="1" operator="equal">
      <formula>"Atenção - Meta não cumprida"</formula>
    </cfRule>
  </conditionalFormatting>
  <conditionalFormatting sqref="G13:H13 G30:H30 G41:H41 G52:H52 G64:H64 G76:H76 G91:H91 G102:H102 G116:H116">
    <cfRule type="cellIs" dxfId="132" priority="9" stopIfTrue="1" operator="equal">
      <formula>"Sinal Verde - Abaixo do Orçado"</formula>
    </cfRule>
    <cfRule type="cellIs" dxfId="131" priority="10" stopIfTrue="1" operator="between">
      <formula>"Sinal Amarelo - Próximo ao Orçado"</formula>
      <formula>"Sinal Amarelo - Igual ao Orçado"</formula>
    </cfRule>
    <cfRule type="cellIs" dxfId="130" priority="11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791E4B-4B84-40CB-8C7E-5272A86DAE26}">
  <dimension ref="A1:O218"/>
  <sheetViews>
    <sheetView showGridLines="0" zoomScale="80" zoomScaleNormal="80" zoomScaleSheetLayoutView="80" workbookViewId="0">
      <pane ySplit="4" topLeftCell="A5" activePane="bottomLeft" state="frozen"/>
      <selection activeCell="C6" sqref="C6:D6"/>
      <selection pane="bottomLeft"/>
    </sheetView>
  </sheetViews>
  <sheetFormatPr defaultColWidth="0" defaultRowHeight="12.75" customHeight="1" zeroHeight="1" x14ac:dyDescent="0.2"/>
  <cols>
    <col min="1" max="1" width="0.5703125" style="90" customWidth="1"/>
    <col min="2" max="2" width="36.7109375" style="90" customWidth="1"/>
    <col min="3" max="3" width="0.7109375" style="90" customWidth="1"/>
    <col min="4" max="4" width="18.7109375" style="90" customWidth="1"/>
    <col min="5" max="5" width="18" style="90" customWidth="1"/>
    <col min="6" max="6" width="0.7109375" style="90" customWidth="1"/>
    <col min="7" max="7" width="18.7109375" style="90" bestFit="1" customWidth="1"/>
    <col min="8" max="8" width="18.7109375" style="90" customWidth="1"/>
    <col min="9" max="9" width="18" style="90" customWidth="1"/>
    <col min="10" max="10" width="0.7109375" style="90" customWidth="1"/>
    <col min="11" max="11" width="15.5703125" style="90" customWidth="1"/>
    <col min="12" max="12" width="0.7109375" style="90" customWidth="1"/>
    <col min="13" max="13" width="18.85546875" style="90" customWidth="1"/>
    <col min="14" max="14" width="0.7109375" style="90" customWidth="1"/>
    <col min="15" max="15" width="0.28515625" style="90" customWidth="1"/>
    <col min="16" max="16384" width="9.140625" style="90" hidden="1"/>
  </cols>
  <sheetData>
    <row r="1" spans="1:14" ht="3.75" customHeight="1" thickBot="1" x14ac:dyDescent="0.25">
      <c r="A1" s="88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9"/>
    </row>
    <row r="2" spans="1:14" ht="21.75" customHeight="1" x14ac:dyDescent="0.2">
      <c r="A2" s="91"/>
      <c r="B2" s="402" t="s">
        <v>189</v>
      </c>
      <c r="C2" s="92"/>
      <c r="D2" s="404" t="s">
        <v>0</v>
      </c>
      <c r="E2" s="414"/>
      <c r="F2" s="92"/>
      <c r="G2" s="404" t="s">
        <v>1</v>
      </c>
      <c r="H2" s="419"/>
      <c r="I2" s="414"/>
      <c r="J2" s="92"/>
      <c r="K2" s="373" t="s">
        <v>2</v>
      </c>
      <c r="L2" s="92"/>
      <c r="M2" s="409" t="s">
        <v>3</v>
      </c>
      <c r="N2" s="93"/>
    </row>
    <row r="3" spans="1:14" ht="19.5" customHeight="1" thickBot="1" x14ac:dyDescent="0.25">
      <c r="A3" s="91"/>
      <c r="B3" s="403"/>
      <c r="C3" s="91"/>
      <c r="D3" s="405"/>
      <c r="E3" s="415"/>
      <c r="F3" s="91"/>
      <c r="G3" s="405"/>
      <c r="H3" s="420"/>
      <c r="I3" s="415"/>
      <c r="J3" s="91"/>
      <c r="K3" s="374"/>
      <c r="L3" s="91"/>
      <c r="M3" s="410"/>
      <c r="N3" s="93"/>
    </row>
    <row r="4" spans="1:14" s="95" customFormat="1" ht="13.5" thickBot="1" x14ac:dyDescent="0.25">
      <c r="A4" s="91"/>
      <c r="B4" s="185" t="s">
        <v>111</v>
      </c>
      <c r="C4" s="91"/>
      <c r="D4" s="186" t="s">
        <v>4</v>
      </c>
      <c r="E4" s="187" t="s">
        <v>5</v>
      </c>
      <c r="F4" s="91"/>
      <c r="G4" s="188" t="str">
        <f>'Página Inicial'!C6</f>
        <v>Nome Esposa</v>
      </c>
      <c r="H4" s="188" t="str">
        <f>'Página Inicial'!F6</f>
        <v>Nome Esposo</v>
      </c>
      <c r="I4" s="187" t="s">
        <v>5</v>
      </c>
      <c r="J4" s="91"/>
      <c r="K4" s="189" t="s">
        <v>4</v>
      </c>
      <c r="L4" s="94"/>
      <c r="M4" s="190" t="s">
        <v>107</v>
      </c>
      <c r="N4" s="93"/>
    </row>
    <row r="5" spans="1:14" ht="12.75" customHeight="1" x14ac:dyDescent="0.2">
      <c r="A5" s="91"/>
      <c r="B5" s="96" t="s">
        <v>118</v>
      </c>
      <c r="C5" s="91"/>
      <c r="D5" s="97"/>
      <c r="E5" s="98"/>
      <c r="F5" s="91"/>
      <c r="G5" s="97"/>
      <c r="H5" s="99"/>
      <c r="I5" s="416"/>
      <c r="J5" s="91"/>
      <c r="K5" s="100" t="str">
        <f t="shared" ref="K5:K10" si="0">IF(D5=0,"",(D5-G5-H5))</f>
        <v/>
      </c>
      <c r="L5" s="94"/>
      <c r="M5" s="101" t="str">
        <f t="shared" ref="M5:M10" si="1">IF((G5+H5)=0,"",IF(D5=0,"",IF((G5+H5)&lt;(D5*80%),"Abaixo do Orçado",IF(D5=(G5+H5),"Igual ao Orçado",IF(D5&gt;(G5+H5),"Próximo ao Orçado","Passou do Orçado")))))</f>
        <v/>
      </c>
      <c r="N5" s="93"/>
    </row>
    <row r="6" spans="1:14" x14ac:dyDescent="0.2">
      <c r="A6" s="91"/>
      <c r="B6" s="96" t="s">
        <v>119</v>
      </c>
      <c r="C6" s="91"/>
      <c r="D6" s="97"/>
      <c r="E6" s="102"/>
      <c r="F6" s="91"/>
      <c r="G6" s="103"/>
      <c r="H6" s="99"/>
      <c r="I6" s="417"/>
      <c r="J6" s="91"/>
      <c r="K6" s="100" t="str">
        <f t="shared" si="0"/>
        <v/>
      </c>
      <c r="L6" s="94"/>
      <c r="M6" s="101" t="str">
        <f t="shared" si="1"/>
        <v/>
      </c>
      <c r="N6" s="93"/>
    </row>
    <row r="7" spans="1:14" x14ac:dyDescent="0.2">
      <c r="A7" s="91"/>
      <c r="B7" s="96" t="s">
        <v>120</v>
      </c>
      <c r="C7" s="91"/>
      <c r="D7" s="97"/>
      <c r="E7" s="102"/>
      <c r="F7" s="91"/>
      <c r="G7" s="103"/>
      <c r="H7" s="104"/>
      <c r="I7" s="417"/>
      <c r="J7" s="91"/>
      <c r="K7" s="100" t="str">
        <f t="shared" si="0"/>
        <v/>
      </c>
      <c r="L7" s="94"/>
      <c r="M7" s="101" t="str">
        <f t="shared" si="1"/>
        <v/>
      </c>
      <c r="N7" s="93"/>
    </row>
    <row r="8" spans="1:14" x14ac:dyDescent="0.2">
      <c r="A8" s="91"/>
      <c r="B8" s="105"/>
      <c r="C8" s="91"/>
      <c r="D8" s="97"/>
      <c r="E8" s="102"/>
      <c r="F8" s="91"/>
      <c r="G8" s="103"/>
      <c r="H8" s="104"/>
      <c r="I8" s="417"/>
      <c r="J8" s="91"/>
      <c r="K8" s="100" t="str">
        <f t="shared" si="0"/>
        <v/>
      </c>
      <c r="L8" s="94"/>
      <c r="M8" s="101" t="str">
        <f t="shared" si="1"/>
        <v/>
      </c>
      <c r="N8" s="93"/>
    </row>
    <row r="9" spans="1:14" ht="13.5" thickBot="1" x14ac:dyDescent="0.25">
      <c r="A9" s="91"/>
      <c r="B9" s="105"/>
      <c r="C9" s="91"/>
      <c r="D9" s="106"/>
      <c r="E9" s="102"/>
      <c r="F9" s="91"/>
      <c r="G9" s="107"/>
      <c r="H9" s="108"/>
      <c r="I9" s="417"/>
      <c r="J9" s="91"/>
      <c r="K9" s="109" t="str">
        <f t="shared" si="0"/>
        <v/>
      </c>
      <c r="L9" s="94"/>
      <c r="M9" s="110" t="str">
        <f t="shared" si="1"/>
        <v/>
      </c>
      <c r="N9" s="93"/>
    </row>
    <row r="10" spans="1:14" ht="13.5" thickBot="1" x14ac:dyDescent="0.25">
      <c r="A10" s="91"/>
      <c r="B10" s="111" t="s">
        <v>6</v>
      </c>
      <c r="C10" s="91"/>
      <c r="D10" s="112"/>
      <c r="E10" s="113"/>
      <c r="F10" s="91"/>
      <c r="G10" s="114"/>
      <c r="H10" s="115"/>
      <c r="I10" s="418"/>
      <c r="J10" s="91"/>
      <c r="K10" s="116" t="str">
        <f t="shared" si="0"/>
        <v/>
      </c>
      <c r="L10" s="94"/>
      <c r="M10" s="117" t="str">
        <f t="shared" si="1"/>
        <v/>
      </c>
      <c r="N10" s="93"/>
    </row>
    <row r="11" spans="1:14" ht="13.5" thickBot="1" x14ac:dyDescent="0.25">
      <c r="A11" s="91"/>
      <c r="B11" s="195" t="s">
        <v>7</v>
      </c>
      <c r="C11" s="118"/>
      <c r="D11" s="194">
        <f>D5+D6+D7+D8+D9-D10</f>
        <v>0</v>
      </c>
      <c r="E11" s="193"/>
      <c r="F11" s="91"/>
      <c r="G11" s="194">
        <f>G5+G6+G7+G8+G9-G10</f>
        <v>0</v>
      </c>
      <c r="H11" s="194">
        <f>H5+H6+H7+H8+H9-H10</f>
        <v>0</v>
      </c>
      <c r="I11" s="193">
        <f>G11+H11</f>
        <v>0</v>
      </c>
      <c r="J11" s="91"/>
      <c r="K11" s="192" t="str">
        <f>IF(D11=0,"",D11-I11)</f>
        <v/>
      </c>
      <c r="L11" s="119"/>
      <c r="M11" s="191"/>
      <c r="N11" s="93"/>
    </row>
    <row r="12" spans="1:14" ht="19.5" customHeight="1" thickBot="1" x14ac:dyDescent="0.25">
      <c r="A12" s="91"/>
      <c r="B12" s="411" t="s">
        <v>8</v>
      </c>
      <c r="C12" s="412"/>
      <c r="D12" s="412"/>
      <c r="E12" s="412"/>
      <c r="F12" s="412"/>
      <c r="G12" s="412"/>
      <c r="H12" s="412"/>
      <c r="I12" s="412"/>
      <c r="J12" s="412"/>
      <c r="K12" s="412"/>
      <c r="L12" s="412"/>
      <c r="M12" s="413"/>
      <c r="N12" s="93"/>
    </row>
    <row r="13" spans="1:14" ht="26.25" thickBot="1" x14ac:dyDescent="0.25">
      <c r="A13" s="91"/>
      <c r="B13" s="300" t="s">
        <v>9</v>
      </c>
      <c r="C13" s="92"/>
      <c r="D13" s="197" t="s">
        <v>10</v>
      </c>
      <c r="E13" s="187" t="s">
        <v>11</v>
      </c>
      <c r="F13" s="92"/>
      <c r="G13" s="357" t="str">
        <f>IF(I28=0,"",IF(D28=0,"Preencher coluna Orçamento para melhor funcionamento da Planilha.",IF(I28&lt;(D28*80%),"Sinal Verde - Abaixo do Orçado",IF(D28=I28,"Sinal Amarelo - Igual ao Orçado",IF(D28&gt;I28,"Sinal Amarelo - Próximo ao Orçado","Sinal Vermelho - Passou do Orçado")))))</f>
        <v/>
      </c>
      <c r="H13" s="358"/>
      <c r="I13" s="187" t="s">
        <v>11</v>
      </c>
      <c r="J13" s="92"/>
      <c r="K13" s="198" t="s">
        <v>10</v>
      </c>
      <c r="L13" s="120"/>
      <c r="M13" s="198" t="s">
        <v>107</v>
      </c>
      <c r="N13" s="93"/>
    </row>
    <row r="14" spans="1:14" ht="12.75" customHeight="1" x14ac:dyDescent="0.2">
      <c r="A14" s="91"/>
      <c r="B14" s="121" t="s">
        <v>12</v>
      </c>
      <c r="C14" s="91"/>
      <c r="D14" s="122"/>
      <c r="E14" s="393" t="str">
        <f>IF(D28=0,"",D28/D130)</f>
        <v/>
      </c>
      <c r="F14" s="91"/>
      <c r="G14" s="97"/>
      <c r="H14" s="99"/>
      <c r="I14" s="393" t="str">
        <f>IF(I28=0,"",I28/I130)</f>
        <v/>
      </c>
      <c r="J14" s="91"/>
      <c r="K14" s="100" t="str">
        <f>IF(D14=0,"",(D14-G14-H14))</f>
        <v/>
      </c>
      <c r="L14" s="94"/>
      <c r="M14" s="101" t="str">
        <f>IF((G14+H14)=0,"",IF(D14=0,"",IF((G14+H14)&lt;(D14*80%),"Abaixo do Orçado",IF(D14=(G14+H14),"Igual ao Orçado",IF(D14&gt;(G14+H14),"Próximo ao Orçado","Passou do Orçado")))))</f>
        <v/>
      </c>
      <c r="N14" s="93"/>
    </row>
    <row r="15" spans="1:14" ht="12.75" customHeight="1" x14ac:dyDescent="0.2">
      <c r="A15" s="91"/>
      <c r="B15" s="96" t="s">
        <v>13</v>
      </c>
      <c r="C15" s="91"/>
      <c r="D15" s="122"/>
      <c r="E15" s="394"/>
      <c r="F15" s="91"/>
      <c r="G15" s="123"/>
      <c r="H15" s="124"/>
      <c r="I15" s="394"/>
      <c r="J15" s="91"/>
      <c r="K15" s="100" t="str">
        <f t="shared" ref="K15:K27" si="2">IF(D15=0,"",(D15-G15-H15))</f>
        <v/>
      </c>
      <c r="L15" s="94"/>
      <c r="M15" s="101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93"/>
    </row>
    <row r="16" spans="1:14" ht="12.75" customHeight="1" x14ac:dyDescent="0.2">
      <c r="A16" s="91"/>
      <c r="B16" s="96" t="s">
        <v>14</v>
      </c>
      <c r="C16" s="91"/>
      <c r="D16" s="122"/>
      <c r="E16" s="394"/>
      <c r="F16" s="91"/>
      <c r="G16" s="97"/>
      <c r="H16" s="99"/>
      <c r="I16" s="394"/>
      <c r="J16" s="91"/>
      <c r="K16" s="100" t="str">
        <f t="shared" si="2"/>
        <v/>
      </c>
      <c r="L16" s="94"/>
      <c r="M16" s="101" t="str">
        <f t="shared" si="3"/>
        <v/>
      </c>
      <c r="N16" s="93"/>
    </row>
    <row r="17" spans="1:14" ht="12.75" customHeight="1" x14ac:dyDescent="0.2">
      <c r="A17" s="91"/>
      <c r="B17" s="96" t="s">
        <v>15</v>
      </c>
      <c r="C17" s="91"/>
      <c r="D17" s="122"/>
      <c r="E17" s="394"/>
      <c r="F17" s="91"/>
      <c r="G17" s="97"/>
      <c r="H17" s="99"/>
      <c r="I17" s="394"/>
      <c r="J17" s="91"/>
      <c r="K17" s="100" t="str">
        <f t="shared" si="2"/>
        <v/>
      </c>
      <c r="L17" s="94"/>
      <c r="M17" s="101" t="str">
        <f t="shared" si="3"/>
        <v/>
      </c>
      <c r="N17" s="93"/>
    </row>
    <row r="18" spans="1:14" ht="12.75" customHeight="1" x14ac:dyDescent="0.2">
      <c r="A18" s="91"/>
      <c r="B18" s="96" t="s">
        <v>16</v>
      </c>
      <c r="C18" s="91"/>
      <c r="D18" s="122"/>
      <c r="E18" s="394"/>
      <c r="F18" s="91"/>
      <c r="G18" s="97"/>
      <c r="H18" s="99"/>
      <c r="I18" s="394"/>
      <c r="J18" s="91"/>
      <c r="K18" s="100" t="str">
        <f t="shared" si="2"/>
        <v/>
      </c>
      <c r="L18" s="94"/>
      <c r="M18" s="101" t="str">
        <f t="shared" si="3"/>
        <v/>
      </c>
      <c r="N18" s="93"/>
    </row>
    <row r="19" spans="1:14" ht="12.75" customHeight="1" x14ac:dyDescent="0.2">
      <c r="A19" s="91"/>
      <c r="B19" s="96" t="s">
        <v>17</v>
      </c>
      <c r="C19" s="91"/>
      <c r="D19" s="122"/>
      <c r="E19" s="394"/>
      <c r="F19" s="91"/>
      <c r="G19" s="97"/>
      <c r="H19" s="99"/>
      <c r="I19" s="394"/>
      <c r="J19" s="91"/>
      <c r="K19" s="100" t="str">
        <f t="shared" si="2"/>
        <v/>
      </c>
      <c r="L19" s="94"/>
      <c r="M19" s="101" t="str">
        <f t="shared" si="3"/>
        <v/>
      </c>
      <c r="N19" s="93"/>
    </row>
    <row r="20" spans="1:14" ht="12.75" customHeight="1" x14ac:dyDescent="0.2">
      <c r="A20" s="91"/>
      <c r="B20" s="96" t="s">
        <v>18</v>
      </c>
      <c r="C20" s="91"/>
      <c r="D20" s="122"/>
      <c r="E20" s="394"/>
      <c r="F20" s="91"/>
      <c r="G20" s="97"/>
      <c r="H20" s="99"/>
      <c r="I20" s="394"/>
      <c r="J20" s="91"/>
      <c r="K20" s="100" t="str">
        <f t="shared" si="2"/>
        <v/>
      </c>
      <c r="L20" s="94"/>
      <c r="M20" s="101" t="str">
        <f t="shared" si="3"/>
        <v/>
      </c>
      <c r="N20" s="93"/>
    </row>
    <row r="21" spans="1:14" ht="12.75" customHeight="1" x14ac:dyDescent="0.2">
      <c r="A21" s="91"/>
      <c r="B21" s="96" t="s">
        <v>19</v>
      </c>
      <c r="C21" s="91"/>
      <c r="D21" s="122"/>
      <c r="E21" s="394"/>
      <c r="F21" s="91"/>
      <c r="G21" s="97"/>
      <c r="H21" s="99"/>
      <c r="I21" s="394"/>
      <c r="J21" s="91"/>
      <c r="K21" s="100" t="str">
        <f t="shared" si="2"/>
        <v/>
      </c>
      <c r="L21" s="94"/>
      <c r="M21" s="101" t="str">
        <f t="shared" si="3"/>
        <v/>
      </c>
      <c r="N21" s="93"/>
    </row>
    <row r="22" spans="1:14" ht="12.75" customHeight="1" x14ac:dyDescent="0.2">
      <c r="A22" s="91"/>
      <c r="B22" s="96" t="s">
        <v>123</v>
      </c>
      <c r="C22" s="91"/>
      <c r="D22" s="97"/>
      <c r="E22" s="394"/>
      <c r="F22" s="91"/>
      <c r="G22" s="125"/>
      <c r="H22" s="126"/>
      <c r="I22" s="394"/>
      <c r="J22" s="91"/>
      <c r="K22" s="100" t="str">
        <f t="shared" si="2"/>
        <v/>
      </c>
      <c r="L22" s="94"/>
      <c r="M22" s="101" t="str">
        <f t="shared" si="3"/>
        <v/>
      </c>
      <c r="N22" s="93"/>
    </row>
    <row r="23" spans="1:14" ht="12.75" customHeight="1" x14ac:dyDescent="0.2">
      <c r="A23" s="91"/>
      <c r="B23" s="96" t="s">
        <v>20</v>
      </c>
      <c r="C23" s="91"/>
      <c r="D23" s="122"/>
      <c r="E23" s="394"/>
      <c r="F23" s="91"/>
      <c r="G23" s="103"/>
      <c r="H23" s="104"/>
      <c r="I23" s="394"/>
      <c r="J23" s="91"/>
      <c r="K23" s="100" t="str">
        <f t="shared" si="2"/>
        <v/>
      </c>
      <c r="L23" s="94"/>
      <c r="M23" s="101" t="str">
        <f t="shared" si="3"/>
        <v/>
      </c>
      <c r="N23" s="93"/>
    </row>
    <row r="24" spans="1:14" ht="12.75" customHeight="1" x14ac:dyDescent="0.2">
      <c r="A24" s="91"/>
      <c r="B24" s="96" t="s">
        <v>21</v>
      </c>
      <c r="C24" s="91"/>
      <c r="D24" s="106"/>
      <c r="E24" s="394"/>
      <c r="F24" s="91"/>
      <c r="G24" s="103"/>
      <c r="H24" s="104"/>
      <c r="I24" s="394"/>
      <c r="J24" s="91"/>
      <c r="K24" s="100" t="str">
        <f t="shared" si="2"/>
        <v/>
      </c>
      <c r="L24" s="94"/>
      <c r="M24" s="101" t="str">
        <f t="shared" si="3"/>
        <v/>
      </c>
      <c r="N24" s="93"/>
    </row>
    <row r="25" spans="1:14" ht="12.75" customHeight="1" x14ac:dyDescent="0.2">
      <c r="A25" s="91"/>
      <c r="B25" s="105"/>
      <c r="C25" s="91"/>
      <c r="D25" s="106"/>
      <c r="E25" s="394"/>
      <c r="F25" s="91"/>
      <c r="G25" s="103"/>
      <c r="H25" s="104"/>
      <c r="I25" s="394"/>
      <c r="J25" s="91"/>
      <c r="K25" s="100" t="str">
        <f t="shared" si="2"/>
        <v/>
      </c>
      <c r="L25" s="94"/>
      <c r="M25" s="101" t="str">
        <f t="shared" si="3"/>
        <v/>
      </c>
      <c r="N25" s="93"/>
    </row>
    <row r="26" spans="1:14" ht="12.75" customHeight="1" x14ac:dyDescent="0.2">
      <c r="A26" s="91"/>
      <c r="B26" s="105"/>
      <c r="C26" s="91"/>
      <c r="D26" s="106"/>
      <c r="E26" s="394"/>
      <c r="F26" s="91"/>
      <c r="G26" s="103"/>
      <c r="H26" s="104"/>
      <c r="I26" s="394"/>
      <c r="J26" s="91"/>
      <c r="K26" s="100" t="str">
        <f t="shared" si="2"/>
        <v/>
      </c>
      <c r="L26" s="94"/>
      <c r="M26" s="101" t="str">
        <f t="shared" si="3"/>
        <v/>
      </c>
      <c r="N26" s="93"/>
    </row>
    <row r="27" spans="1:14" ht="12.75" customHeight="1" thickBot="1" x14ac:dyDescent="0.25">
      <c r="A27" s="91"/>
      <c r="B27" s="105"/>
      <c r="C27" s="91"/>
      <c r="D27" s="106"/>
      <c r="E27" s="394"/>
      <c r="F27" s="91"/>
      <c r="G27" s="103"/>
      <c r="H27" s="104"/>
      <c r="I27" s="395"/>
      <c r="J27" s="91"/>
      <c r="K27" s="100" t="str">
        <f t="shared" si="2"/>
        <v/>
      </c>
      <c r="L27" s="94"/>
      <c r="M27" s="101" t="str">
        <f t="shared" si="3"/>
        <v/>
      </c>
      <c r="N27" s="93"/>
    </row>
    <row r="28" spans="1:14" ht="12.75" customHeight="1" thickBot="1" x14ac:dyDescent="0.25">
      <c r="A28" s="91"/>
      <c r="B28" s="127" t="s">
        <v>22</v>
      </c>
      <c r="C28" s="128"/>
      <c r="D28" s="202">
        <f>SUM(D14:D27)</f>
        <v>0</v>
      </c>
      <c r="E28" s="201"/>
      <c r="F28" s="128"/>
      <c r="G28" s="200">
        <f>SUM(G14:G27)</f>
        <v>0</v>
      </c>
      <c r="H28" s="199">
        <f>SUM(H14:H27)</f>
        <v>0</v>
      </c>
      <c r="I28" s="192">
        <f>G28+H28</f>
        <v>0</v>
      </c>
      <c r="J28" s="128"/>
      <c r="K28" s="192" t="str">
        <f>IF(D28=0,"",D28-I28)</f>
        <v/>
      </c>
      <c r="L28" s="131"/>
      <c r="M28" s="191"/>
      <c r="N28" s="93"/>
    </row>
    <row r="29" spans="1:14" ht="3.75" customHeight="1" thickBot="1" x14ac:dyDescent="0.25">
      <c r="A29" s="91"/>
      <c r="B29" s="224"/>
      <c r="C29" s="6"/>
      <c r="D29" s="133"/>
      <c r="E29" s="134"/>
      <c r="F29" s="135"/>
      <c r="G29" s="136"/>
      <c r="H29" s="136"/>
      <c r="I29" s="136"/>
      <c r="J29" s="135"/>
      <c r="K29" s="136"/>
      <c r="L29" s="135"/>
      <c r="M29" s="137"/>
      <c r="N29" s="93"/>
    </row>
    <row r="30" spans="1:14" ht="26.25" thickBot="1" x14ac:dyDescent="0.25">
      <c r="A30" s="91"/>
      <c r="B30" s="300" t="s">
        <v>23</v>
      </c>
      <c r="C30" s="92"/>
      <c r="D30" s="197" t="s">
        <v>10</v>
      </c>
      <c r="E30" s="204" t="s">
        <v>11</v>
      </c>
      <c r="F30" s="92"/>
      <c r="G30" s="357" t="str">
        <f>IF(I39=0,"",IF(D39=0,"Preencher coluna Orçamento para melhor funcionamento da Planilha.",IF(I39&lt;(D39*80%),"Sinal Verde - Abaixo do Orçado",IF(D39=I39,"Sinal Amarelo - Igual ao Orçado",IF(D39&gt;I39,"Sinal Amarelo - Próximo ao Orçado","Sinal Vermelho - Passou do Orçado")))))</f>
        <v/>
      </c>
      <c r="H30" s="358"/>
      <c r="I30" s="204" t="s">
        <v>11</v>
      </c>
      <c r="J30" s="92"/>
      <c r="K30" s="198" t="s">
        <v>10</v>
      </c>
      <c r="L30" s="138"/>
      <c r="M30" s="198" t="s">
        <v>107</v>
      </c>
      <c r="N30" s="93"/>
    </row>
    <row r="31" spans="1:14" ht="12.75" customHeight="1" x14ac:dyDescent="0.2">
      <c r="A31" s="91"/>
      <c r="B31" s="121" t="s">
        <v>128</v>
      </c>
      <c r="C31" s="91"/>
      <c r="D31" s="122"/>
      <c r="E31" s="393" t="str">
        <f>IF(D39=0,"",D39/D130)</f>
        <v/>
      </c>
      <c r="F31" s="91"/>
      <c r="G31" s="97"/>
      <c r="H31" s="99"/>
      <c r="I31" s="393" t="str">
        <f>IF(I39=0,"",I39/I130)</f>
        <v/>
      </c>
      <c r="J31" s="91"/>
      <c r="K31" s="100" t="str">
        <f t="shared" ref="K31:K38" si="4">IF(D31=0,"",(D31-G31-H31))</f>
        <v/>
      </c>
      <c r="L31" s="94"/>
      <c r="M31" s="101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93"/>
    </row>
    <row r="32" spans="1:14" ht="12.75" customHeight="1" x14ac:dyDescent="0.2">
      <c r="A32" s="91"/>
      <c r="B32" s="96" t="s">
        <v>24</v>
      </c>
      <c r="C32" s="91"/>
      <c r="D32" s="99"/>
      <c r="E32" s="394"/>
      <c r="F32" s="91"/>
      <c r="G32" s="97"/>
      <c r="H32" s="99"/>
      <c r="I32" s="394"/>
      <c r="J32" s="91"/>
      <c r="K32" s="100" t="str">
        <f t="shared" si="4"/>
        <v/>
      </c>
      <c r="L32" s="94"/>
      <c r="M32" s="101" t="str">
        <f t="shared" si="5"/>
        <v/>
      </c>
      <c r="N32" s="93"/>
    </row>
    <row r="33" spans="1:14" ht="12.75" customHeight="1" x14ac:dyDescent="0.2">
      <c r="A33" s="91"/>
      <c r="B33" s="96" t="s">
        <v>25</v>
      </c>
      <c r="C33" s="91"/>
      <c r="D33" s="139"/>
      <c r="E33" s="394"/>
      <c r="F33" s="91"/>
      <c r="G33" s="103"/>
      <c r="H33" s="104"/>
      <c r="I33" s="394"/>
      <c r="J33" s="91"/>
      <c r="K33" s="100" t="str">
        <f t="shared" si="4"/>
        <v/>
      </c>
      <c r="L33" s="94"/>
      <c r="M33" s="101" t="str">
        <f t="shared" si="5"/>
        <v/>
      </c>
      <c r="N33" s="93"/>
    </row>
    <row r="34" spans="1:14" ht="12.75" customHeight="1" x14ac:dyDescent="0.2">
      <c r="A34" s="91"/>
      <c r="B34" s="96" t="s">
        <v>20</v>
      </c>
      <c r="C34" s="91"/>
      <c r="D34" s="139"/>
      <c r="E34" s="394"/>
      <c r="F34" s="91"/>
      <c r="G34" s="125"/>
      <c r="H34" s="126"/>
      <c r="I34" s="394"/>
      <c r="J34" s="91"/>
      <c r="K34" s="100" t="str">
        <f t="shared" si="4"/>
        <v/>
      </c>
      <c r="L34" s="94"/>
      <c r="M34" s="101" t="str">
        <f t="shared" si="5"/>
        <v/>
      </c>
      <c r="N34" s="93"/>
    </row>
    <row r="35" spans="1:14" ht="12.75" customHeight="1" x14ac:dyDescent="0.2">
      <c r="A35" s="91"/>
      <c r="B35" s="96" t="s">
        <v>21</v>
      </c>
      <c r="C35" s="91"/>
      <c r="D35" s="139"/>
      <c r="E35" s="394"/>
      <c r="F35" s="91"/>
      <c r="G35" s="103"/>
      <c r="H35" s="104"/>
      <c r="I35" s="394"/>
      <c r="J35" s="91"/>
      <c r="K35" s="100" t="str">
        <f t="shared" si="4"/>
        <v/>
      </c>
      <c r="L35" s="94"/>
      <c r="M35" s="101" t="str">
        <f t="shared" si="5"/>
        <v/>
      </c>
      <c r="N35" s="93"/>
    </row>
    <row r="36" spans="1:14" ht="12.75" customHeight="1" x14ac:dyDescent="0.2">
      <c r="A36" s="91"/>
      <c r="B36" s="105"/>
      <c r="C36" s="91"/>
      <c r="D36" s="139"/>
      <c r="E36" s="394"/>
      <c r="F36" s="91"/>
      <c r="G36" s="103"/>
      <c r="H36" s="104"/>
      <c r="I36" s="394"/>
      <c r="J36" s="91"/>
      <c r="K36" s="100" t="str">
        <f t="shared" si="4"/>
        <v/>
      </c>
      <c r="L36" s="94"/>
      <c r="M36" s="101" t="str">
        <f t="shared" si="5"/>
        <v/>
      </c>
      <c r="N36" s="93"/>
    </row>
    <row r="37" spans="1:14" ht="12.75" customHeight="1" x14ac:dyDescent="0.2">
      <c r="A37" s="91"/>
      <c r="B37" s="105"/>
      <c r="C37" s="91"/>
      <c r="D37" s="139"/>
      <c r="E37" s="394"/>
      <c r="F37" s="91"/>
      <c r="G37" s="103"/>
      <c r="H37" s="104"/>
      <c r="I37" s="394"/>
      <c r="J37" s="91"/>
      <c r="K37" s="100" t="str">
        <f t="shared" si="4"/>
        <v/>
      </c>
      <c r="L37" s="94"/>
      <c r="M37" s="101" t="str">
        <f t="shared" si="5"/>
        <v/>
      </c>
      <c r="N37" s="93"/>
    </row>
    <row r="38" spans="1:14" ht="13.5" customHeight="1" thickBot="1" x14ac:dyDescent="0.25">
      <c r="A38" s="91"/>
      <c r="B38" s="140"/>
      <c r="C38" s="91"/>
      <c r="D38" s="141"/>
      <c r="E38" s="395"/>
      <c r="F38" s="91"/>
      <c r="G38" s="103"/>
      <c r="H38" s="104"/>
      <c r="I38" s="395"/>
      <c r="J38" s="91"/>
      <c r="K38" s="100" t="str">
        <f t="shared" si="4"/>
        <v/>
      </c>
      <c r="L38" s="94"/>
      <c r="M38" s="101" t="str">
        <f t="shared" si="5"/>
        <v/>
      </c>
      <c r="N38" s="93"/>
    </row>
    <row r="39" spans="1:14" ht="13.5" thickBot="1" x14ac:dyDescent="0.25">
      <c r="A39" s="142"/>
      <c r="B39" s="203" t="s">
        <v>26</v>
      </c>
      <c r="C39" s="143"/>
      <c r="D39" s="205">
        <f>SUM(D31:D38)</f>
        <v>0</v>
      </c>
      <c r="E39" s="205"/>
      <c r="F39" s="143"/>
      <c r="G39" s="205">
        <f>SUM(G31:G38)</f>
        <v>0</v>
      </c>
      <c r="H39" s="205">
        <f>SUM(H31:H38)</f>
        <v>0</v>
      </c>
      <c r="I39" s="205">
        <f>G39+H39</f>
        <v>0</v>
      </c>
      <c r="J39" s="143"/>
      <c r="K39" s="192" t="str">
        <f>IF(D39=0,"",D39-I39)</f>
        <v/>
      </c>
      <c r="L39" s="144"/>
      <c r="M39" s="192"/>
      <c r="N39" s="93"/>
    </row>
    <row r="40" spans="1:14" ht="3.75" customHeight="1" thickBot="1" x14ac:dyDescent="0.25">
      <c r="A40" s="91"/>
      <c r="B40" s="132"/>
      <c r="C40" s="6"/>
      <c r="D40" s="133"/>
      <c r="E40" s="134"/>
      <c r="F40" s="135"/>
      <c r="G40" s="136"/>
      <c r="H40" s="136"/>
      <c r="I40" s="136"/>
      <c r="J40" s="135"/>
      <c r="K40" s="136"/>
      <c r="L40" s="135"/>
      <c r="M40" s="137"/>
      <c r="N40" s="93"/>
    </row>
    <row r="41" spans="1:14" ht="26.25" thickBot="1" x14ac:dyDescent="0.25">
      <c r="A41" s="91"/>
      <c r="B41" s="300" t="s">
        <v>27</v>
      </c>
      <c r="C41" s="92"/>
      <c r="D41" s="206" t="s">
        <v>10</v>
      </c>
      <c r="E41" s="204" t="s">
        <v>11</v>
      </c>
      <c r="F41" s="92"/>
      <c r="G41" s="357" t="str">
        <f>IF(I50=0,"",IF(D50=0,"Preencher coluna Orçamento para melhor funcionamento da Planilha.",IF(I50&lt;(D50*80%),"Sinal Verde - Abaixo do Orçado",IF(D50=I50,"Sinal Amarelo - Igual ao Orçado",IF(D50&gt;I50,"Sinal Amarelo - Próximo ao Orçado","Sinal Vermelho - Passou do Orçado")))))</f>
        <v/>
      </c>
      <c r="H41" s="358"/>
      <c r="I41" s="204" t="s">
        <v>11</v>
      </c>
      <c r="J41" s="92"/>
      <c r="K41" s="198" t="s">
        <v>10</v>
      </c>
      <c r="L41" s="138"/>
      <c r="M41" s="198" t="s">
        <v>107</v>
      </c>
      <c r="N41" s="93"/>
    </row>
    <row r="42" spans="1:14" ht="12.75" customHeight="1" x14ac:dyDescent="0.2">
      <c r="A42" s="91"/>
      <c r="B42" s="121" t="s">
        <v>28</v>
      </c>
      <c r="C42" s="91"/>
      <c r="D42" s="122"/>
      <c r="E42" s="393" t="str">
        <f>IF(D50=0,"",D50/D130)</f>
        <v/>
      </c>
      <c r="F42" s="91"/>
      <c r="G42" s="97"/>
      <c r="H42" s="99"/>
      <c r="I42" s="393" t="str">
        <f>IF(I50=0,"",I50/I130)</f>
        <v/>
      </c>
      <c r="J42" s="91"/>
      <c r="K42" s="100" t="str">
        <f t="shared" ref="K42:K49" si="6">IF(D42=0,"",(D42-G42-H42))</f>
        <v/>
      </c>
      <c r="L42" s="94"/>
      <c r="M42" s="101" t="str">
        <f t="shared" ref="M42:M49" si="7">IF((G42+H42)=0,"",IF(D42=0,"",IF((G42+H42)&lt;(D42*80%),"Abaixo do Orçado",IF(D42=(G42+H42),"Igual ao Orçado",IF(D42&gt;(G42+H42),"Próximo ao Orçado","Passou do Orçado")))))</f>
        <v/>
      </c>
      <c r="N42" s="93"/>
    </row>
    <row r="43" spans="1:14" x14ac:dyDescent="0.2">
      <c r="A43" s="91"/>
      <c r="B43" s="96" t="s">
        <v>29</v>
      </c>
      <c r="C43" s="91"/>
      <c r="D43" s="99"/>
      <c r="E43" s="394"/>
      <c r="F43" s="91"/>
      <c r="G43" s="97"/>
      <c r="H43" s="99"/>
      <c r="I43" s="394"/>
      <c r="J43" s="91"/>
      <c r="K43" s="100" t="str">
        <f t="shared" si="6"/>
        <v/>
      </c>
      <c r="L43" s="94"/>
      <c r="M43" s="101" t="str">
        <f t="shared" si="7"/>
        <v/>
      </c>
      <c r="N43" s="93"/>
    </row>
    <row r="44" spans="1:14" ht="12.75" customHeight="1" x14ac:dyDescent="0.2">
      <c r="A44" s="91"/>
      <c r="B44" s="96" t="s">
        <v>30</v>
      </c>
      <c r="C44" s="91"/>
      <c r="D44" s="99"/>
      <c r="E44" s="394"/>
      <c r="F44" s="91"/>
      <c r="G44" s="97"/>
      <c r="H44" s="99"/>
      <c r="I44" s="394"/>
      <c r="J44" s="91"/>
      <c r="K44" s="100" t="str">
        <f t="shared" si="6"/>
        <v/>
      </c>
      <c r="L44" s="94"/>
      <c r="M44" s="101" t="str">
        <f t="shared" si="7"/>
        <v/>
      </c>
      <c r="N44" s="93"/>
    </row>
    <row r="45" spans="1:14" ht="12.75" customHeight="1" x14ac:dyDescent="0.2">
      <c r="A45" s="91"/>
      <c r="B45" s="96" t="s">
        <v>20</v>
      </c>
      <c r="C45" s="91"/>
      <c r="D45" s="99"/>
      <c r="E45" s="394"/>
      <c r="F45" s="91"/>
      <c r="G45" s="103"/>
      <c r="H45" s="104"/>
      <c r="I45" s="394"/>
      <c r="J45" s="91"/>
      <c r="K45" s="100" t="str">
        <f t="shared" si="6"/>
        <v/>
      </c>
      <c r="L45" s="94"/>
      <c r="M45" s="101" t="str">
        <f t="shared" si="7"/>
        <v/>
      </c>
      <c r="N45" s="93"/>
    </row>
    <row r="46" spans="1:14" ht="12.75" customHeight="1" x14ac:dyDescent="0.2">
      <c r="A46" s="91"/>
      <c r="B46" s="96" t="s">
        <v>21</v>
      </c>
      <c r="C46" s="91"/>
      <c r="D46" s="99"/>
      <c r="E46" s="394"/>
      <c r="F46" s="91"/>
      <c r="G46" s="103"/>
      <c r="H46" s="104"/>
      <c r="I46" s="394"/>
      <c r="J46" s="91"/>
      <c r="K46" s="100" t="str">
        <f t="shared" si="6"/>
        <v/>
      </c>
      <c r="L46" s="94"/>
      <c r="M46" s="101" t="str">
        <f t="shared" si="7"/>
        <v/>
      </c>
      <c r="N46" s="93"/>
    </row>
    <row r="47" spans="1:14" ht="12.75" customHeight="1" x14ac:dyDescent="0.2">
      <c r="A47" s="91"/>
      <c r="B47" s="105"/>
      <c r="C47" s="91"/>
      <c r="D47" s="139"/>
      <c r="E47" s="394"/>
      <c r="F47" s="91"/>
      <c r="G47" s="103"/>
      <c r="H47" s="104"/>
      <c r="I47" s="394"/>
      <c r="J47" s="91"/>
      <c r="K47" s="100" t="str">
        <f t="shared" si="6"/>
        <v/>
      </c>
      <c r="L47" s="94"/>
      <c r="M47" s="101" t="str">
        <f t="shared" si="7"/>
        <v/>
      </c>
      <c r="N47" s="93"/>
    </row>
    <row r="48" spans="1:14" ht="12.75" customHeight="1" x14ac:dyDescent="0.2">
      <c r="A48" s="91"/>
      <c r="B48" s="105"/>
      <c r="C48" s="91"/>
      <c r="D48" s="139"/>
      <c r="E48" s="394"/>
      <c r="F48" s="91"/>
      <c r="G48" s="103"/>
      <c r="H48" s="104"/>
      <c r="I48" s="394"/>
      <c r="J48" s="91"/>
      <c r="K48" s="100" t="str">
        <f t="shared" si="6"/>
        <v/>
      </c>
      <c r="L48" s="94"/>
      <c r="M48" s="101" t="str">
        <f t="shared" si="7"/>
        <v/>
      </c>
      <c r="N48" s="93"/>
    </row>
    <row r="49" spans="1:14" ht="13.5" customHeight="1" thickBot="1" x14ac:dyDescent="0.25">
      <c r="A49" s="91"/>
      <c r="B49" s="140"/>
      <c r="C49" s="91"/>
      <c r="D49" s="141"/>
      <c r="E49" s="395"/>
      <c r="F49" s="91"/>
      <c r="G49" s="103"/>
      <c r="H49" s="104"/>
      <c r="I49" s="395"/>
      <c r="J49" s="91"/>
      <c r="K49" s="100" t="str">
        <f t="shared" si="6"/>
        <v/>
      </c>
      <c r="L49" s="94"/>
      <c r="M49" s="101" t="str">
        <f t="shared" si="7"/>
        <v/>
      </c>
      <c r="N49" s="93"/>
    </row>
    <row r="50" spans="1:14" ht="13.5" thickBot="1" x14ac:dyDescent="0.25">
      <c r="A50" s="91"/>
      <c r="B50" s="207" t="s">
        <v>31</v>
      </c>
      <c r="C50" s="128"/>
      <c r="D50" s="208">
        <f>SUM(D42:D49)</f>
        <v>0</v>
      </c>
      <c r="E50" s="205"/>
      <c r="F50" s="128"/>
      <c r="G50" s="208">
        <f>SUM(G42:G49)</f>
        <v>0</v>
      </c>
      <c r="H50" s="209">
        <f>SUM(H42:H49)</f>
        <v>0</v>
      </c>
      <c r="I50" s="205">
        <f>G50+H50</f>
        <v>0</v>
      </c>
      <c r="J50" s="128"/>
      <c r="K50" s="192" t="str">
        <f>IF(D50=0,"",D50-I50)</f>
        <v/>
      </c>
      <c r="L50" s="145"/>
      <c r="M50" s="210"/>
      <c r="N50" s="93"/>
    </row>
    <row r="51" spans="1:14" ht="3.75" customHeight="1" thickBot="1" x14ac:dyDescent="0.25">
      <c r="A51" s="91"/>
      <c r="B51" s="132"/>
      <c r="C51" s="6"/>
      <c r="D51" s="133"/>
      <c r="E51" s="134"/>
      <c r="F51" s="135"/>
      <c r="G51" s="136"/>
      <c r="H51" s="136"/>
      <c r="I51" s="136"/>
      <c r="J51" s="135"/>
      <c r="K51" s="136"/>
      <c r="L51" s="135"/>
      <c r="M51" s="137"/>
      <c r="N51" s="93"/>
    </row>
    <row r="52" spans="1:14" ht="27" customHeight="1" thickBot="1" x14ac:dyDescent="0.25">
      <c r="A52" s="91"/>
      <c r="B52" s="300" t="s">
        <v>121</v>
      </c>
      <c r="C52" s="92"/>
      <c r="D52" s="206" t="s">
        <v>10</v>
      </c>
      <c r="E52" s="204" t="s">
        <v>11</v>
      </c>
      <c r="F52" s="92"/>
      <c r="G52" s="357" t="str">
        <f>IF(I62=0,"",IF(D62=0,"Preencher coluna Orçamento para melhor funcionamento da Planilha.",IF(I62&lt;(D62*80%),"Sinal Verde - Abaixo do Orçado",IF(D62=I62,"Sinal Amarelo - Igual ao Orçado",IF(D62&gt;I62,"Sinal Amarelo - Próximo ao Orçado","Sinal Vermelho - Passou do Orçado")))))</f>
        <v/>
      </c>
      <c r="H52" s="358"/>
      <c r="I52" s="204" t="s">
        <v>11</v>
      </c>
      <c r="J52" s="92"/>
      <c r="K52" s="198" t="s">
        <v>10</v>
      </c>
      <c r="L52" s="138"/>
      <c r="M52" s="198" t="s">
        <v>107</v>
      </c>
      <c r="N52" s="93"/>
    </row>
    <row r="53" spans="1:14" ht="12.75" customHeight="1" x14ac:dyDescent="0.2">
      <c r="A53" s="91"/>
      <c r="B53" s="121" t="s">
        <v>112</v>
      </c>
      <c r="C53" s="91"/>
      <c r="D53" s="122"/>
      <c r="E53" s="393" t="str">
        <f>IF(D62=0,"",D62/D130)</f>
        <v/>
      </c>
      <c r="F53" s="91"/>
      <c r="G53" s="103"/>
      <c r="H53" s="104"/>
      <c r="I53" s="393" t="str">
        <f>IF(I62=0,"",I62/I130)</f>
        <v/>
      </c>
      <c r="J53" s="91"/>
      <c r="K53" s="100" t="str">
        <f t="shared" ref="K53:K61" si="8">IF(D53=0,"",(D53-G53-H53))</f>
        <v/>
      </c>
      <c r="L53" s="94"/>
      <c r="M53" s="101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93"/>
    </row>
    <row r="54" spans="1:14" x14ac:dyDescent="0.2">
      <c r="A54" s="91"/>
      <c r="B54" s="96" t="s">
        <v>47</v>
      </c>
      <c r="C54" s="91"/>
      <c r="D54" s="99"/>
      <c r="E54" s="394"/>
      <c r="F54" s="91"/>
      <c r="G54" s="97"/>
      <c r="H54" s="99"/>
      <c r="I54" s="394"/>
      <c r="J54" s="91"/>
      <c r="K54" s="100" t="str">
        <f t="shared" si="8"/>
        <v/>
      </c>
      <c r="L54" s="94"/>
      <c r="M54" s="101" t="str">
        <f t="shared" si="9"/>
        <v/>
      </c>
      <c r="N54" s="93"/>
    </row>
    <row r="55" spans="1:14" ht="12.75" customHeight="1" x14ac:dyDescent="0.2">
      <c r="A55" s="91"/>
      <c r="B55" s="96" t="s">
        <v>48</v>
      </c>
      <c r="C55" s="91"/>
      <c r="D55" s="99"/>
      <c r="E55" s="394"/>
      <c r="F55" s="91"/>
      <c r="G55" s="97"/>
      <c r="H55" s="99"/>
      <c r="I55" s="394"/>
      <c r="J55" s="91"/>
      <c r="K55" s="100" t="str">
        <f t="shared" si="8"/>
        <v/>
      </c>
      <c r="L55" s="94"/>
      <c r="M55" s="101" t="str">
        <f t="shared" si="9"/>
        <v/>
      </c>
      <c r="N55" s="93"/>
    </row>
    <row r="56" spans="1:14" ht="12.75" customHeight="1" x14ac:dyDescent="0.2">
      <c r="A56" s="91"/>
      <c r="B56" s="96" t="s">
        <v>127</v>
      </c>
      <c r="C56" s="91"/>
      <c r="D56" s="99"/>
      <c r="E56" s="394"/>
      <c r="F56" s="91"/>
      <c r="G56" s="97"/>
      <c r="H56" s="99"/>
      <c r="I56" s="394"/>
      <c r="J56" s="91"/>
      <c r="K56" s="100" t="str">
        <f t="shared" si="8"/>
        <v/>
      </c>
      <c r="L56" s="94"/>
      <c r="M56" s="101" t="str">
        <f t="shared" si="9"/>
        <v/>
      </c>
      <c r="N56" s="93"/>
    </row>
    <row r="57" spans="1:14" ht="12.75" customHeight="1" x14ac:dyDescent="0.2">
      <c r="A57" s="91"/>
      <c r="B57" s="96" t="s">
        <v>38</v>
      </c>
      <c r="C57" s="91"/>
      <c r="D57" s="99"/>
      <c r="E57" s="394"/>
      <c r="F57" s="91"/>
      <c r="G57" s="103"/>
      <c r="H57" s="104"/>
      <c r="I57" s="394"/>
      <c r="J57" s="91"/>
      <c r="K57" s="100" t="str">
        <f t="shared" si="8"/>
        <v/>
      </c>
      <c r="L57" s="94"/>
      <c r="M57" s="101" t="str">
        <f t="shared" si="9"/>
        <v/>
      </c>
      <c r="N57" s="93"/>
    </row>
    <row r="58" spans="1:14" ht="12.75" customHeight="1" x14ac:dyDescent="0.2">
      <c r="A58" s="91"/>
      <c r="B58" s="96" t="s">
        <v>39</v>
      </c>
      <c r="C58" s="91"/>
      <c r="D58" s="99"/>
      <c r="E58" s="394"/>
      <c r="F58" s="91"/>
      <c r="G58" s="103"/>
      <c r="H58" s="104"/>
      <c r="I58" s="394"/>
      <c r="J58" s="91"/>
      <c r="K58" s="100" t="str">
        <f t="shared" si="8"/>
        <v/>
      </c>
      <c r="L58" s="94"/>
      <c r="M58" s="101" t="str">
        <f t="shared" si="9"/>
        <v/>
      </c>
      <c r="N58" s="93"/>
    </row>
    <row r="59" spans="1:14" ht="12.75" customHeight="1" x14ac:dyDescent="0.2">
      <c r="A59" s="91"/>
      <c r="B59" s="96"/>
      <c r="C59" s="91"/>
      <c r="D59" s="139"/>
      <c r="E59" s="394"/>
      <c r="F59" s="91"/>
      <c r="G59" s="103"/>
      <c r="H59" s="104"/>
      <c r="I59" s="394"/>
      <c r="J59" s="91"/>
      <c r="K59" s="100" t="str">
        <f t="shared" si="8"/>
        <v/>
      </c>
      <c r="L59" s="94"/>
      <c r="M59" s="101" t="str">
        <f t="shared" si="9"/>
        <v/>
      </c>
      <c r="N59" s="93"/>
    </row>
    <row r="60" spans="1:14" ht="12.75" customHeight="1" x14ac:dyDescent="0.2">
      <c r="A60" s="91"/>
      <c r="B60" s="96"/>
      <c r="C60" s="91"/>
      <c r="D60" s="139"/>
      <c r="E60" s="394"/>
      <c r="F60" s="91"/>
      <c r="G60" s="103"/>
      <c r="H60" s="104"/>
      <c r="I60" s="394"/>
      <c r="J60" s="91"/>
      <c r="K60" s="100" t="str">
        <f t="shared" si="8"/>
        <v/>
      </c>
      <c r="L60" s="94"/>
      <c r="M60" s="101" t="str">
        <f t="shared" si="9"/>
        <v/>
      </c>
      <c r="N60" s="93"/>
    </row>
    <row r="61" spans="1:14" ht="13.5" customHeight="1" thickBot="1" x14ac:dyDescent="0.25">
      <c r="A61" s="91"/>
      <c r="B61" s="140"/>
      <c r="C61" s="128"/>
      <c r="D61" s="139"/>
      <c r="E61" s="395"/>
      <c r="F61" s="91"/>
      <c r="G61" s="107"/>
      <c r="H61" s="108"/>
      <c r="I61" s="395"/>
      <c r="J61" s="91"/>
      <c r="K61" s="100" t="str">
        <f t="shared" si="8"/>
        <v/>
      </c>
      <c r="L61" s="94"/>
      <c r="M61" s="101" t="str">
        <f t="shared" si="9"/>
        <v/>
      </c>
      <c r="N61" s="93"/>
    </row>
    <row r="62" spans="1:14" ht="13.5" thickBot="1" x14ac:dyDescent="0.25">
      <c r="A62" s="91"/>
      <c r="B62" s="207" t="s">
        <v>40</v>
      </c>
      <c r="C62" s="128"/>
      <c r="D62" s="205">
        <f>SUM(D53:D61)</f>
        <v>0</v>
      </c>
      <c r="E62" s="211"/>
      <c r="F62" s="128"/>
      <c r="G62" s="202">
        <f>SUM(G53:G61)</f>
        <v>0</v>
      </c>
      <c r="H62" s="212">
        <f>SUM(H53:H61)</f>
        <v>0</v>
      </c>
      <c r="I62" s="211">
        <f>G62+H62</f>
        <v>0</v>
      </c>
      <c r="J62" s="128"/>
      <c r="K62" s="192" t="str">
        <f>IF(D62=0,"",D62-I62)</f>
        <v/>
      </c>
      <c r="L62" s="145"/>
      <c r="M62" s="192"/>
      <c r="N62" s="93"/>
    </row>
    <row r="63" spans="1:14" ht="3.75" customHeight="1" thickBot="1" x14ac:dyDescent="0.25">
      <c r="A63" s="91"/>
      <c r="B63" s="132"/>
      <c r="C63" s="6"/>
      <c r="D63" s="133"/>
      <c r="E63" s="134"/>
      <c r="F63" s="135"/>
      <c r="G63" s="136"/>
      <c r="H63" s="136"/>
      <c r="I63" s="136"/>
      <c r="J63" s="135"/>
      <c r="K63" s="136"/>
      <c r="L63" s="135"/>
      <c r="M63" s="137"/>
      <c r="N63" s="93"/>
    </row>
    <row r="64" spans="1:14" ht="26.25" thickBot="1" x14ac:dyDescent="0.25">
      <c r="A64" s="91"/>
      <c r="B64" s="300" t="s">
        <v>41</v>
      </c>
      <c r="C64" s="92"/>
      <c r="D64" s="206" t="s">
        <v>10</v>
      </c>
      <c r="E64" s="204" t="s">
        <v>11</v>
      </c>
      <c r="F64" s="92"/>
      <c r="G64" s="357" t="str">
        <f>IF(I74=0,"",IF(D74=0,"Preencher coluna Orçamento para melhor funcionamento da Planilha.",IF(I74&lt;(D74*80%),"Sinal Verde - Abaixo do Orçado",IF(D74=I74,"Sinal Amarelo - Igual ao Orçado",IF(D74&gt;I74,"Sinal Amarelo - Próximo ao Orçado","Sinal Vermelho - Passou do Orçado")))))</f>
        <v/>
      </c>
      <c r="H64" s="358"/>
      <c r="I64" s="204" t="s">
        <v>11</v>
      </c>
      <c r="J64" s="92"/>
      <c r="K64" s="198" t="s">
        <v>10</v>
      </c>
      <c r="L64" s="138"/>
      <c r="M64" s="198" t="s">
        <v>107</v>
      </c>
      <c r="N64" s="93"/>
    </row>
    <row r="65" spans="1:14" ht="12.75" customHeight="1" x14ac:dyDescent="0.2">
      <c r="A65" s="91"/>
      <c r="B65" s="121" t="s">
        <v>42</v>
      </c>
      <c r="C65" s="91"/>
      <c r="D65" s="122"/>
      <c r="E65" s="393" t="str">
        <f>IF(D74=0,"",D74/D130)</f>
        <v/>
      </c>
      <c r="F65" s="91"/>
      <c r="G65" s="97"/>
      <c r="H65" s="99"/>
      <c r="I65" s="393" t="str">
        <f>IF(I74=0,"",I74/I130)</f>
        <v/>
      </c>
      <c r="J65" s="91"/>
      <c r="K65" s="100" t="str">
        <f t="shared" ref="K65:K73" si="10">IF(D65=0,"",(D65-G65-H65))</f>
        <v/>
      </c>
      <c r="L65" s="94"/>
      <c r="M65" s="101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93"/>
    </row>
    <row r="66" spans="1:14" x14ac:dyDescent="0.2">
      <c r="A66" s="91"/>
      <c r="B66" s="96" t="s">
        <v>43</v>
      </c>
      <c r="C66" s="91"/>
      <c r="D66" s="99"/>
      <c r="E66" s="394"/>
      <c r="F66" s="91"/>
      <c r="G66" s="97"/>
      <c r="H66" s="99"/>
      <c r="I66" s="394"/>
      <c r="J66" s="91"/>
      <c r="K66" s="100" t="str">
        <f t="shared" si="10"/>
        <v/>
      </c>
      <c r="L66" s="94"/>
      <c r="M66" s="101" t="str">
        <f t="shared" si="11"/>
        <v/>
      </c>
      <c r="N66" s="93"/>
    </row>
    <row r="67" spans="1:14" ht="12.75" customHeight="1" x14ac:dyDescent="0.2">
      <c r="A67" s="91"/>
      <c r="B67" s="96" t="s">
        <v>44</v>
      </c>
      <c r="C67" s="91"/>
      <c r="D67" s="99"/>
      <c r="E67" s="394"/>
      <c r="F67" s="91"/>
      <c r="G67" s="97"/>
      <c r="H67" s="99"/>
      <c r="I67" s="394"/>
      <c r="J67" s="91"/>
      <c r="K67" s="100" t="str">
        <f t="shared" si="10"/>
        <v/>
      </c>
      <c r="L67" s="94"/>
      <c r="M67" s="101" t="str">
        <f t="shared" si="11"/>
        <v/>
      </c>
      <c r="N67" s="93"/>
    </row>
    <row r="68" spans="1:14" ht="12.75" customHeight="1" x14ac:dyDescent="0.2">
      <c r="A68" s="91"/>
      <c r="B68" s="96" t="s">
        <v>45</v>
      </c>
      <c r="C68" s="91"/>
      <c r="D68" s="99"/>
      <c r="E68" s="394"/>
      <c r="F68" s="91"/>
      <c r="G68" s="97"/>
      <c r="H68" s="99"/>
      <c r="I68" s="394"/>
      <c r="J68" s="91"/>
      <c r="K68" s="100" t="str">
        <f t="shared" si="10"/>
        <v/>
      </c>
      <c r="L68" s="94"/>
      <c r="M68" s="101" t="str">
        <f t="shared" si="11"/>
        <v/>
      </c>
      <c r="N68" s="93"/>
    </row>
    <row r="69" spans="1:14" ht="12.75" customHeight="1" x14ac:dyDescent="0.2">
      <c r="A69" s="91"/>
      <c r="B69" s="96" t="s">
        <v>38</v>
      </c>
      <c r="C69" s="91"/>
      <c r="D69" s="99"/>
      <c r="E69" s="394"/>
      <c r="F69" s="91"/>
      <c r="G69" s="97"/>
      <c r="H69" s="99"/>
      <c r="I69" s="394"/>
      <c r="J69" s="91"/>
      <c r="K69" s="100" t="str">
        <f t="shared" si="10"/>
        <v/>
      </c>
      <c r="L69" s="94"/>
      <c r="M69" s="101" t="str">
        <f t="shared" si="11"/>
        <v/>
      </c>
      <c r="N69" s="93"/>
    </row>
    <row r="70" spans="1:14" ht="12.75" customHeight="1" x14ac:dyDescent="0.2">
      <c r="A70" s="91"/>
      <c r="B70" s="96" t="s">
        <v>39</v>
      </c>
      <c r="C70" s="91"/>
      <c r="D70" s="99"/>
      <c r="E70" s="394"/>
      <c r="F70" s="91"/>
      <c r="G70" s="97"/>
      <c r="H70" s="99"/>
      <c r="I70" s="394"/>
      <c r="J70" s="91"/>
      <c r="K70" s="100" t="str">
        <f t="shared" si="10"/>
        <v/>
      </c>
      <c r="L70" s="94"/>
      <c r="M70" s="101" t="str">
        <f t="shared" si="11"/>
        <v/>
      </c>
      <c r="N70" s="93"/>
    </row>
    <row r="71" spans="1:14" ht="12.75" customHeight="1" x14ac:dyDescent="0.2">
      <c r="A71" s="91"/>
      <c r="B71" s="105"/>
      <c r="C71" s="91"/>
      <c r="D71" s="139"/>
      <c r="E71" s="394"/>
      <c r="F71" s="91"/>
      <c r="G71" s="125"/>
      <c r="H71" s="126"/>
      <c r="I71" s="394"/>
      <c r="J71" s="91"/>
      <c r="K71" s="100" t="str">
        <f t="shared" si="10"/>
        <v/>
      </c>
      <c r="L71" s="94"/>
      <c r="M71" s="101" t="str">
        <f t="shared" si="11"/>
        <v/>
      </c>
      <c r="N71" s="93"/>
    </row>
    <row r="72" spans="1:14" ht="12.75" customHeight="1" x14ac:dyDescent="0.2">
      <c r="A72" s="91"/>
      <c r="B72" s="105"/>
      <c r="C72" s="91"/>
      <c r="D72" s="139"/>
      <c r="E72" s="394"/>
      <c r="F72" s="91"/>
      <c r="G72" s="103"/>
      <c r="H72" s="104"/>
      <c r="I72" s="394"/>
      <c r="J72" s="91"/>
      <c r="K72" s="100" t="str">
        <f t="shared" si="10"/>
        <v/>
      </c>
      <c r="L72" s="94"/>
      <c r="M72" s="101" t="str">
        <f t="shared" si="11"/>
        <v/>
      </c>
      <c r="N72" s="93"/>
    </row>
    <row r="73" spans="1:14" ht="13.5" customHeight="1" thickBot="1" x14ac:dyDescent="0.25">
      <c r="A73" s="91"/>
      <c r="B73" s="105"/>
      <c r="C73" s="91"/>
      <c r="D73" s="141"/>
      <c r="E73" s="395"/>
      <c r="F73" s="91"/>
      <c r="G73" s="103"/>
      <c r="H73" s="104"/>
      <c r="I73" s="395"/>
      <c r="J73" s="91"/>
      <c r="K73" s="100" t="str">
        <f t="shared" si="10"/>
        <v/>
      </c>
      <c r="L73" s="94"/>
      <c r="M73" s="101" t="str">
        <f t="shared" si="11"/>
        <v/>
      </c>
      <c r="N73" s="93"/>
    </row>
    <row r="74" spans="1:14" ht="13.5" thickBot="1" x14ac:dyDescent="0.25">
      <c r="A74" s="91"/>
      <c r="B74" s="203" t="s">
        <v>46</v>
      </c>
      <c r="C74" s="128"/>
      <c r="D74" s="208">
        <f>SUM(D65:D73)</f>
        <v>0</v>
      </c>
      <c r="E74" s="205"/>
      <c r="F74" s="128"/>
      <c r="G74" s="208">
        <f>SUM(G65:G73)</f>
        <v>0</v>
      </c>
      <c r="H74" s="209">
        <f>SUM(H65:H73)</f>
        <v>0</v>
      </c>
      <c r="I74" s="205">
        <f>G74+H74</f>
        <v>0</v>
      </c>
      <c r="J74" s="128"/>
      <c r="K74" s="192" t="str">
        <f>IF(D74=0,"",D74-I74)</f>
        <v/>
      </c>
      <c r="L74" s="145"/>
      <c r="M74" s="210"/>
      <c r="N74" s="93"/>
    </row>
    <row r="75" spans="1:14" ht="3.75" customHeight="1" thickBot="1" x14ac:dyDescent="0.25">
      <c r="A75" s="91"/>
      <c r="B75" s="132"/>
      <c r="C75" s="6"/>
      <c r="D75" s="133"/>
      <c r="E75" s="134"/>
      <c r="F75" s="135"/>
      <c r="G75" s="136"/>
      <c r="H75" s="136"/>
      <c r="I75" s="136"/>
      <c r="J75" s="135"/>
      <c r="K75" s="136"/>
      <c r="L75" s="135"/>
      <c r="M75" s="137"/>
      <c r="N75" s="93"/>
    </row>
    <row r="76" spans="1:14" ht="26.25" thickBot="1" x14ac:dyDescent="0.25">
      <c r="A76" s="91"/>
      <c r="B76" s="300" t="s">
        <v>122</v>
      </c>
      <c r="C76" s="92"/>
      <c r="D76" s="206" t="s">
        <v>10</v>
      </c>
      <c r="E76" s="204" t="s">
        <v>11</v>
      </c>
      <c r="F76" s="92"/>
      <c r="G76" s="357" t="str">
        <f>IF(I89=0,"",IF(D89=0,"Preencher coluna Orçamento para melhor funcionamento da Planilha.",IF(I89&lt;(D89*80%),"Sinal Verde - Abaixo do Orçado",IF(D89=I89,"Sinal Amarelo - Igual ao Orçado",IF(D89&gt;I89,"Sinal Amarelo - Próximo ao Orçado","Sinal Vermelho - Passou do Orçado")))))</f>
        <v/>
      </c>
      <c r="H76" s="358"/>
      <c r="I76" s="204" t="s">
        <v>11</v>
      </c>
      <c r="J76" s="92"/>
      <c r="K76" s="198" t="s">
        <v>10</v>
      </c>
      <c r="L76" s="138"/>
      <c r="M76" s="198" t="s">
        <v>107</v>
      </c>
      <c r="N76" s="93"/>
    </row>
    <row r="77" spans="1:14" ht="12.75" customHeight="1" x14ac:dyDescent="0.2">
      <c r="A77" s="91"/>
      <c r="B77" s="121" t="s">
        <v>32</v>
      </c>
      <c r="C77" s="91"/>
      <c r="D77" s="122"/>
      <c r="E77" s="393" t="str">
        <f>IF(D89=0,"",D89/D130)</f>
        <v/>
      </c>
      <c r="F77" s="91"/>
      <c r="G77" s="97"/>
      <c r="H77" s="99"/>
      <c r="I77" s="393" t="str">
        <f>IF(I89=0,"",I89/I130)</f>
        <v/>
      </c>
      <c r="J77" s="91"/>
      <c r="K77" s="100" t="str">
        <f t="shared" ref="K77:K88" si="12">IF(D77=0,"",(D77-G77-H77))</f>
        <v/>
      </c>
      <c r="L77" s="94"/>
      <c r="M77" s="101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93"/>
    </row>
    <row r="78" spans="1:14" x14ac:dyDescent="0.2">
      <c r="A78" s="91"/>
      <c r="B78" s="96" t="s">
        <v>33</v>
      </c>
      <c r="C78" s="91"/>
      <c r="D78" s="99"/>
      <c r="E78" s="394"/>
      <c r="F78" s="91"/>
      <c r="G78" s="97"/>
      <c r="H78" s="99"/>
      <c r="I78" s="394"/>
      <c r="J78" s="91"/>
      <c r="K78" s="100" t="str">
        <f t="shared" si="12"/>
        <v/>
      </c>
      <c r="L78" s="94"/>
      <c r="M78" s="101" t="str">
        <f t="shared" si="13"/>
        <v/>
      </c>
      <c r="N78" s="93"/>
    </row>
    <row r="79" spans="1:14" ht="12.75" customHeight="1" x14ac:dyDescent="0.2">
      <c r="A79" s="91"/>
      <c r="B79" s="96" t="s">
        <v>34</v>
      </c>
      <c r="C79" s="91"/>
      <c r="D79" s="99"/>
      <c r="E79" s="394"/>
      <c r="F79" s="91"/>
      <c r="G79" s="97"/>
      <c r="H79" s="99"/>
      <c r="I79" s="394"/>
      <c r="J79" s="91"/>
      <c r="K79" s="100" t="str">
        <f t="shared" si="12"/>
        <v/>
      </c>
      <c r="L79" s="94"/>
      <c r="M79" s="101" t="str">
        <f t="shared" si="13"/>
        <v/>
      </c>
      <c r="N79" s="93"/>
    </row>
    <row r="80" spans="1:14" ht="12.75" customHeight="1" x14ac:dyDescent="0.2">
      <c r="A80" s="91"/>
      <c r="B80" s="96" t="s">
        <v>35</v>
      </c>
      <c r="C80" s="91"/>
      <c r="D80" s="99"/>
      <c r="E80" s="394"/>
      <c r="F80" s="91"/>
      <c r="G80" s="97"/>
      <c r="H80" s="99"/>
      <c r="I80" s="394"/>
      <c r="J80" s="91"/>
      <c r="K80" s="100" t="str">
        <f t="shared" si="12"/>
        <v/>
      </c>
      <c r="L80" s="94"/>
      <c r="M80" s="101" t="str">
        <f t="shared" si="13"/>
        <v/>
      </c>
      <c r="N80" s="93"/>
    </row>
    <row r="81" spans="1:14" ht="12.75" customHeight="1" x14ac:dyDescent="0.2">
      <c r="A81" s="91"/>
      <c r="B81" s="96" t="s">
        <v>129</v>
      </c>
      <c r="C81" s="91"/>
      <c r="D81" s="139"/>
      <c r="E81" s="394"/>
      <c r="F81" s="91"/>
      <c r="G81" s="97"/>
      <c r="H81" s="99"/>
      <c r="I81" s="394"/>
      <c r="J81" s="91"/>
      <c r="K81" s="100" t="str">
        <f t="shared" si="12"/>
        <v/>
      </c>
      <c r="L81" s="94"/>
      <c r="M81" s="101" t="str">
        <f t="shared" si="13"/>
        <v/>
      </c>
      <c r="N81" s="93"/>
    </row>
    <row r="82" spans="1:14" ht="12.75" customHeight="1" x14ac:dyDescent="0.2">
      <c r="A82" s="91"/>
      <c r="B82" s="96" t="s">
        <v>36</v>
      </c>
      <c r="C82" s="91"/>
      <c r="D82" s="139"/>
      <c r="E82" s="394"/>
      <c r="F82" s="91"/>
      <c r="G82" s="103"/>
      <c r="H82" s="104"/>
      <c r="I82" s="394"/>
      <c r="J82" s="91"/>
      <c r="K82" s="100" t="str">
        <f t="shared" si="12"/>
        <v/>
      </c>
      <c r="L82" s="94"/>
      <c r="M82" s="101" t="str">
        <f t="shared" si="13"/>
        <v/>
      </c>
      <c r="N82" s="93"/>
    </row>
    <row r="83" spans="1:14" ht="12.75" customHeight="1" x14ac:dyDescent="0.2">
      <c r="A83" s="91"/>
      <c r="B83" s="96" t="s">
        <v>37</v>
      </c>
      <c r="C83" s="91"/>
      <c r="D83" s="139"/>
      <c r="E83" s="394"/>
      <c r="F83" s="91"/>
      <c r="G83" s="103"/>
      <c r="H83" s="104"/>
      <c r="I83" s="394"/>
      <c r="J83" s="91"/>
      <c r="K83" s="100" t="str">
        <f t="shared" si="12"/>
        <v/>
      </c>
      <c r="L83" s="94"/>
      <c r="M83" s="101" t="str">
        <f t="shared" si="13"/>
        <v/>
      </c>
      <c r="N83" s="93"/>
    </row>
    <row r="84" spans="1:14" ht="12.75" customHeight="1" x14ac:dyDescent="0.2">
      <c r="A84" s="91"/>
      <c r="B84" s="96" t="s">
        <v>38</v>
      </c>
      <c r="C84" s="91"/>
      <c r="D84" s="139"/>
      <c r="E84" s="394"/>
      <c r="F84" s="91"/>
      <c r="G84" s="103"/>
      <c r="H84" s="104"/>
      <c r="I84" s="394"/>
      <c r="J84" s="91"/>
      <c r="K84" s="100" t="str">
        <f t="shared" si="12"/>
        <v/>
      </c>
      <c r="L84" s="94"/>
      <c r="M84" s="101" t="str">
        <f t="shared" si="13"/>
        <v/>
      </c>
      <c r="N84" s="93"/>
    </row>
    <row r="85" spans="1:14" ht="12.75" customHeight="1" x14ac:dyDescent="0.2">
      <c r="A85" s="91"/>
      <c r="B85" s="96" t="s">
        <v>39</v>
      </c>
      <c r="C85" s="91"/>
      <c r="D85" s="139"/>
      <c r="E85" s="394"/>
      <c r="F85" s="91"/>
      <c r="G85" s="103"/>
      <c r="H85" s="104"/>
      <c r="I85" s="394"/>
      <c r="J85" s="91"/>
      <c r="K85" s="100" t="str">
        <f t="shared" si="12"/>
        <v/>
      </c>
      <c r="L85" s="94"/>
      <c r="M85" s="101" t="str">
        <f t="shared" si="13"/>
        <v/>
      </c>
      <c r="N85" s="93"/>
    </row>
    <row r="86" spans="1:14" ht="12.75" customHeight="1" x14ac:dyDescent="0.2">
      <c r="A86" s="91"/>
      <c r="B86" s="105"/>
      <c r="C86" s="91"/>
      <c r="D86" s="139"/>
      <c r="E86" s="394"/>
      <c r="F86" s="91"/>
      <c r="G86" s="103"/>
      <c r="H86" s="104"/>
      <c r="I86" s="394"/>
      <c r="J86" s="91"/>
      <c r="K86" s="100" t="str">
        <f t="shared" si="12"/>
        <v/>
      </c>
      <c r="L86" s="94"/>
      <c r="M86" s="101" t="str">
        <f t="shared" si="13"/>
        <v/>
      </c>
      <c r="N86" s="93"/>
    </row>
    <row r="87" spans="1:14" ht="12.75" customHeight="1" x14ac:dyDescent="0.2">
      <c r="A87" s="91"/>
      <c r="B87" s="105"/>
      <c r="C87" s="91"/>
      <c r="D87" s="139"/>
      <c r="E87" s="394"/>
      <c r="F87" s="91"/>
      <c r="G87" s="103"/>
      <c r="H87" s="104"/>
      <c r="I87" s="394"/>
      <c r="J87" s="91"/>
      <c r="K87" s="100" t="str">
        <f t="shared" si="12"/>
        <v/>
      </c>
      <c r="L87" s="94"/>
      <c r="M87" s="101" t="str">
        <f t="shared" si="13"/>
        <v/>
      </c>
      <c r="N87" s="93"/>
    </row>
    <row r="88" spans="1:14" ht="13.5" customHeight="1" thickBot="1" x14ac:dyDescent="0.25">
      <c r="A88" s="91"/>
      <c r="B88" s="105"/>
      <c r="C88" s="91"/>
      <c r="D88" s="141"/>
      <c r="E88" s="395"/>
      <c r="F88" s="91"/>
      <c r="G88" s="103"/>
      <c r="H88" s="104"/>
      <c r="I88" s="395"/>
      <c r="J88" s="91"/>
      <c r="K88" s="100" t="str">
        <f t="shared" si="12"/>
        <v/>
      </c>
      <c r="L88" s="94"/>
      <c r="M88" s="101" t="str">
        <f t="shared" si="13"/>
        <v/>
      </c>
      <c r="N88" s="93"/>
    </row>
    <row r="89" spans="1:14" ht="13.5" thickBot="1" x14ac:dyDescent="0.25">
      <c r="A89" s="91"/>
      <c r="B89" s="203" t="s">
        <v>49</v>
      </c>
      <c r="C89" s="128"/>
      <c r="D89" s="208">
        <f>SUM(D77:D88)</f>
        <v>0</v>
      </c>
      <c r="E89" s="205"/>
      <c r="F89" s="128"/>
      <c r="G89" s="208">
        <f>SUM(G77:G88)</f>
        <v>0</v>
      </c>
      <c r="H89" s="209">
        <f>SUM(H77:H88)</f>
        <v>0</v>
      </c>
      <c r="I89" s="205">
        <f>G89+H89</f>
        <v>0</v>
      </c>
      <c r="J89" s="128"/>
      <c r="K89" s="192" t="str">
        <f>IF(D89=0,"",D89-I89)</f>
        <v/>
      </c>
      <c r="L89" s="145"/>
      <c r="M89" s="210"/>
      <c r="N89" s="93"/>
    </row>
    <row r="90" spans="1:14" ht="3.75" customHeight="1" thickBot="1" x14ac:dyDescent="0.25">
      <c r="A90" s="91"/>
      <c r="B90" s="132"/>
      <c r="C90" s="6"/>
      <c r="D90" s="133"/>
      <c r="E90" s="134"/>
      <c r="F90" s="135"/>
      <c r="G90" s="136"/>
      <c r="H90" s="136"/>
      <c r="I90" s="136"/>
      <c r="J90" s="135"/>
      <c r="K90" s="136"/>
      <c r="L90" s="135"/>
      <c r="M90" s="137"/>
      <c r="N90" s="93"/>
    </row>
    <row r="91" spans="1:14" ht="26.25" thickBot="1" x14ac:dyDescent="0.25">
      <c r="A91" s="91"/>
      <c r="B91" s="300" t="s">
        <v>50</v>
      </c>
      <c r="C91" s="92"/>
      <c r="D91" s="206" t="s">
        <v>10</v>
      </c>
      <c r="E91" s="204" t="s">
        <v>11</v>
      </c>
      <c r="F91" s="92"/>
      <c r="G91" s="357" t="str">
        <f>IF(I100=0,"",IF(D100=0,"Preencher coluna Orçamento para melhor funcionamento da Planilha.",IF(I100&lt;(D100*80%),"Sinal Verde - Abaixo do Orçado",IF(D100=I100,"Sinal Amarelo - Igual ao Orçado",IF(D100&gt;I100,"Sinal Amarelo - Próximo ao Orçado","Sinal Vermelho - Passou do Orçado")))))</f>
        <v/>
      </c>
      <c r="H91" s="358"/>
      <c r="I91" s="204" t="s">
        <v>11</v>
      </c>
      <c r="J91" s="92"/>
      <c r="K91" s="198" t="s">
        <v>10</v>
      </c>
      <c r="L91" s="138"/>
      <c r="M91" s="198" t="s">
        <v>107</v>
      </c>
      <c r="N91" s="93"/>
    </row>
    <row r="92" spans="1:14" ht="12.75" customHeight="1" x14ac:dyDescent="0.2">
      <c r="A92" s="91"/>
      <c r="B92" s="121" t="s">
        <v>51</v>
      </c>
      <c r="C92" s="91"/>
      <c r="D92" s="122"/>
      <c r="E92" s="393" t="str">
        <f>IF(D100=0,"",D100/D130)</f>
        <v/>
      </c>
      <c r="F92" s="91"/>
      <c r="G92" s="123"/>
      <c r="H92" s="124"/>
      <c r="I92" s="393" t="str">
        <f>IF(I100=0,"",I100/I130)</f>
        <v/>
      </c>
      <c r="J92" s="91"/>
      <c r="K92" s="100" t="str">
        <f t="shared" ref="K92:K99" si="14">IF(D92=0,"",(D92-G92-H92))</f>
        <v/>
      </c>
      <c r="L92" s="94"/>
      <c r="M92" s="101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93"/>
    </row>
    <row r="93" spans="1:14" x14ac:dyDescent="0.2">
      <c r="A93" s="91"/>
      <c r="B93" s="96" t="s">
        <v>52</v>
      </c>
      <c r="C93" s="91"/>
      <c r="D93" s="99"/>
      <c r="E93" s="394"/>
      <c r="F93" s="91"/>
      <c r="G93" s="97"/>
      <c r="H93" s="99"/>
      <c r="I93" s="394"/>
      <c r="J93" s="91"/>
      <c r="K93" s="100" t="str">
        <f t="shared" si="14"/>
        <v/>
      </c>
      <c r="L93" s="94"/>
      <c r="M93" s="101" t="str">
        <f t="shared" si="15"/>
        <v/>
      </c>
      <c r="N93" s="93"/>
    </row>
    <row r="94" spans="1:14" ht="12.75" customHeight="1" x14ac:dyDescent="0.2">
      <c r="A94" s="91"/>
      <c r="B94" s="96" t="s">
        <v>130</v>
      </c>
      <c r="C94" s="91"/>
      <c r="D94" s="99"/>
      <c r="E94" s="394"/>
      <c r="F94" s="91"/>
      <c r="G94" s="97"/>
      <c r="H94" s="99"/>
      <c r="I94" s="394"/>
      <c r="J94" s="91"/>
      <c r="K94" s="100" t="str">
        <f t="shared" si="14"/>
        <v/>
      </c>
      <c r="L94" s="94"/>
      <c r="M94" s="101" t="str">
        <f t="shared" si="15"/>
        <v/>
      </c>
      <c r="N94" s="93"/>
    </row>
    <row r="95" spans="1:14" ht="12.75" customHeight="1" x14ac:dyDescent="0.2">
      <c r="A95" s="91"/>
      <c r="B95" s="96" t="s">
        <v>38</v>
      </c>
      <c r="C95" s="91"/>
      <c r="D95" s="99"/>
      <c r="E95" s="394"/>
      <c r="F95" s="91"/>
      <c r="G95" s="103"/>
      <c r="H95" s="104"/>
      <c r="I95" s="394"/>
      <c r="J95" s="91"/>
      <c r="K95" s="100" t="str">
        <f t="shared" si="14"/>
        <v/>
      </c>
      <c r="L95" s="94"/>
      <c r="M95" s="101" t="str">
        <f t="shared" si="15"/>
        <v/>
      </c>
      <c r="N95" s="93"/>
    </row>
    <row r="96" spans="1:14" ht="12.75" customHeight="1" x14ac:dyDescent="0.2">
      <c r="A96" s="91"/>
      <c r="B96" s="96" t="s">
        <v>39</v>
      </c>
      <c r="C96" s="91"/>
      <c r="D96" s="99"/>
      <c r="E96" s="394"/>
      <c r="F96" s="91"/>
      <c r="G96" s="103"/>
      <c r="H96" s="104"/>
      <c r="I96" s="394"/>
      <c r="J96" s="91"/>
      <c r="K96" s="100" t="str">
        <f t="shared" si="14"/>
        <v/>
      </c>
      <c r="L96" s="94"/>
      <c r="M96" s="101" t="str">
        <f t="shared" si="15"/>
        <v/>
      </c>
      <c r="N96" s="93"/>
    </row>
    <row r="97" spans="1:14" ht="12.75" customHeight="1" x14ac:dyDescent="0.2">
      <c r="A97" s="91"/>
      <c r="B97" s="105"/>
      <c r="C97" s="91"/>
      <c r="D97" s="139"/>
      <c r="E97" s="394"/>
      <c r="F97" s="91"/>
      <c r="G97" s="103"/>
      <c r="H97" s="104"/>
      <c r="I97" s="394"/>
      <c r="J97" s="91"/>
      <c r="K97" s="100" t="str">
        <f t="shared" si="14"/>
        <v/>
      </c>
      <c r="L97" s="94"/>
      <c r="M97" s="101" t="str">
        <f t="shared" si="15"/>
        <v/>
      </c>
      <c r="N97" s="93"/>
    </row>
    <row r="98" spans="1:14" ht="12.75" customHeight="1" x14ac:dyDescent="0.2">
      <c r="A98" s="91"/>
      <c r="B98" s="105"/>
      <c r="C98" s="91"/>
      <c r="D98" s="139"/>
      <c r="E98" s="394"/>
      <c r="F98" s="91"/>
      <c r="G98" s="103"/>
      <c r="H98" s="104"/>
      <c r="I98" s="394"/>
      <c r="J98" s="91"/>
      <c r="K98" s="100" t="str">
        <f t="shared" si="14"/>
        <v/>
      </c>
      <c r="L98" s="94"/>
      <c r="M98" s="101" t="str">
        <f t="shared" si="15"/>
        <v/>
      </c>
      <c r="N98" s="93"/>
    </row>
    <row r="99" spans="1:14" ht="13.5" customHeight="1" thickBot="1" x14ac:dyDescent="0.25">
      <c r="A99" s="91"/>
      <c r="B99" s="140"/>
      <c r="C99" s="91"/>
      <c r="D99" s="141"/>
      <c r="E99" s="395"/>
      <c r="F99" s="91"/>
      <c r="G99" s="103"/>
      <c r="H99" s="104"/>
      <c r="I99" s="395"/>
      <c r="J99" s="91"/>
      <c r="K99" s="100" t="str">
        <f t="shared" si="14"/>
        <v/>
      </c>
      <c r="L99" s="94"/>
      <c r="M99" s="101" t="str">
        <f t="shared" si="15"/>
        <v/>
      </c>
      <c r="N99" s="93"/>
    </row>
    <row r="100" spans="1:14" ht="13.5" thickBot="1" x14ac:dyDescent="0.25">
      <c r="A100" s="91"/>
      <c r="B100" s="207" t="s">
        <v>53</v>
      </c>
      <c r="C100" s="128"/>
      <c r="D100" s="208">
        <f>SUM(D92:D99)</f>
        <v>0</v>
      </c>
      <c r="E100" s="205"/>
      <c r="F100" s="128"/>
      <c r="G100" s="208">
        <f>SUM(G92:G99)</f>
        <v>0</v>
      </c>
      <c r="H100" s="209">
        <f>SUM(H92:H99)</f>
        <v>0</v>
      </c>
      <c r="I100" s="205">
        <f>G100+H100</f>
        <v>0</v>
      </c>
      <c r="J100" s="128"/>
      <c r="K100" s="192" t="str">
        <f>IF(D100=0,"",D100-I100)</f>
        <v/>
      </c>
      <c r="L100" s="145"/>
      <c r="M100" s="210"/>
      <c r="N100" s="93"/>
    </row>
    <row r="101" spans="1:14" ht="3.75" customHeight="1" thickBot="1" x14ac:dyDescent="0.25">
      <c r="A101" s="91"/>
      <c r="B101" s="132"/>
      <c r="C101" s="6"/>
      <c r="D101" s="133"/>
      <c r="E101" s="134"/>
      <c r="F101" s="135"/>
      <c r="G101" s="136"/>
      <c r="H101" s="136"/>
      <c r="I101" s="136"/>
      <c r="J101" s="135"/>
      <c r="K101" s="136"/>
      <c r="L101" s="135"/>
      <c r="M101" s="137"/>
      <c r="N101" s="93"/>
    </row>
    <row r="102" spans="1:14" ht="26.25" thickBot="1" x14ac:dyDescent="0.25">
      <c r="A102" s="91"/>
      <c r="B102" s="300" t="s">
        <v>110</v>
      </c>
      <c r="C102" s="92"/>
      <c r="D102" s="206" t="s">
        <v>10</v>
      </c>
      <c r="E102" s="204" t="s">
        <v>11</v>
      </c>
      <c r="F102" s="92"/>
      <c r="G102" s="357" t="str">
        <f>IF(I114=0,"",IF(D114=0,"Preencher coluna Orçamento para melhor funcionamento da Planilha.",IF(I114&lt;(D114*80%),"Sinal Verde - Abaixo do Orçado",IF(D114=I114,"Sinal Amarelo - Igual ao Orçado",IF(D114&gt;I114,"Sinal Amarelo - Próximo ao Orçado","Sinal Vermelho - Passou do Orçado")))))</f>
        <v/>
      </c>
      <c r="H102" s="358"/>
      <c r="I102" s="204" t="s">
        <v>11</v>
      </c>
      <c r="J102" s="92"/>
      <c r="K102" s="198" t="s">
        <v>10</v>
      </c>
      <c r="L102" s="138"/>
      <c r="M102" s="198" t="s">
        <v>107</v>
      </c>
      <c r="N102" s="93"/>
    </row>
    <row r="103" spans="1:14" x14ac:dyDescent="0.2">
      <c r="A103" s="91"/>
      <c r="B103" s="121" t="s">
        <v>54</v>
      </c>
      <c r="C103" s="91"/>
      <c r="D103" s="122"/>
      <c r="E103" s="393" t="str">
        <f>IF(D114=0,"",D114/D130)</f>
        <v/>
      </c>
      <c r="F103" s="91"/>
      <c r="G103" s="97"/>
      <c r="H103" s="99"/>
      <c r="I103" s="393" t="str">
        <f>IF(I114=0,"",I114/I130)</f>
        <v/>
      </c>
      <c r="J103" s="91"/>
      <c r="K103" s="100" t="str">
        <f t="shared" ref="K103:K113" si="16">IF(D103=0,"",(D103-G103-H103))</f>
        <v/>
      </c>
      <c r="L103" s="94"/>
      <c r="M103" s="101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93"/>
    </row>
    <row r="104" spans="1:14" x14ac:dyDescent="0.2">
      <c r="A104" s="91"/>
      <c r="B104" s="96"/>
      <c r="C104" s="91"/>
      <c r="D104" s="99"/>
      <c r="E104" s="394"/>
      <c r="F104" s="91"/>
      <c r="G104" s="97"/>
      <c r="H104" s="99"/>
      <c r="I104" s="394"/>
      <c r="J104" s="91"/>
      <c r="K104" s="100" t="str">
        <f t="shared" si="16"/>
        <v/>
      </c>
      <c r="L104" s="94"/>
      <c r="M104" s="101" t="str">
        <f t="shared" si="17"/>
        <v/>
      </c>
      <c r="N104" s="93"/>
    </row>
    <row r="105" spans="1:14" x14ac:dyDescent="0.2">
      <c r="A105" s="91"/>
      <c r="B105" s="96"/>
      <c r="C105" s="91"/>
      <c r="D105" s="99"/>
      <c r="E105" s="394"/>
      <c r="F105" s="91"/>
      <c r="G105" s="97"/>
      <c r="H105" s="99"/>
      <c r="I105" s="394"/>
      <c r="J105" s="91"/>
      <c r="K105" s="100" t="str">
        <f t="shared" si="16"/>
        <v/>
      </c>
      <c r="L105" s="94"/>
      <c r="M105" s="101" t="str">
        <f t="shared" si="17"/>
        <v/>
      </c>
      <c r="N105" s="93"/>
    </row>
    <row r="106" spans="1:14" x14ac:dyDescent="0.2">
      <c r="A106" s="91"/>
      <c r="B106" s="96"/>
      <c r="C106" s="91"/>
      <c r="D106" s="99"/>
      <c r="E106" s="394"/>
      <c r="F106" s="91"/>
      <c r="G106" s="97"/>
      <c r="H106" s="99"/>
      <c r="I106" s="394"/>
      <c r="J106" s="91"/>
      <c r="K106" s="100" t="str">
        <f t="shared" si="16"/>
        <v/>
      </c>
      <c r="L106" s="94"/>
      <c r="M106" s="101" t="str">
        <f t="shared" si="17"/>
        <v/>
      </c>
      <c r="N106" s="93"/>
    </row>
    <row r="107" spans="1:14" x14ac:dyDescent="0.2">
      <c r="A107" s="91"/>
      <c r="B107" s="96"/>
      <c r="C107" s="91"/>
      <c r="D107" s="99"/>
      <c r="E107" s="394"/>
      <c r="F107" s="91"/>
      <c r="G107" s="97"/>
      <c r="H107" s="99"/>
      <c r="I107" s="394"/>
      <c r="J107" s="91"/>
      <c r="K107" s="100" t="str">
        <f t="shared" si="16"/>
        <v/>
      </c>
      <c r="L107" s="94"/>
      <c r="M107" s="101" t="str">
        <f t="shared" si="17"/>
        <v/>
      </c>
      <c r="N107" s="93"/>
    </row>
    <row r="108" spans="1:14" x14ac:dyDescent="0.2">
      <c r="A108" s="91"/>
      <c r="B108" s="96"/>
      <c r="C108" s="91"/>
      <c r="D108" s="99"/>
      <c r="E108" s="394"/>
      <c r="F108" s="91"/>
      <c r="G108" s="97"/>
      <c r="H108" s="99"/>
      <c r="I108" s="394"/>
      <c r="J108" s="91"/>
      <c r="K108" s="100" t="str">
        <f t="shared" si="16"/>
        <v/>
      </c>
      <c r="L108" s="94"/>
      <c r="M108" s="101" t="str">
        <f t="shared" si="17"/>
        <v/>
      </c>
      <c r="N108" s="93"/>
    </row>
    <row r="109" spans="1:14" x14ac:dyDescent="0.2">
      <c r="A109" s="91"/>
      <c r="B109" s="96"/>
      <c r="C109" s="91"/>
      <c r="D109" s="99"/>
      <c r="E109" s="394"/>
      <c r="F109" s="91"/>
      <c r="G109" s="97"/>
      <c r="H109" s="99"/>
      <c r="I109" s="394"/>
      <c r="J109" s="91"/>
      <c r="K109" s="100" t="str">
        <f t="shared" si="16"/>
        <v/>
      </c>
      <c r="L109" s="94"/>
      <c r="M109" s="101" t="str">
        <f t="shared" si="17"/>
        <v/>
      </c>
      <c r="N109" s="93"/>
    </row>
    <row r="110" spans="1:14" x14ac:dyDescent="0.2">
      <c r="A110" s="91"/>
      <c r="B110" s="96"/>
      <c r="C110" s="91"/>
      <c r="D110" s="99"/>
      <c r="E110" s="394"/>
      <c r="F110" s="91"/>
      <c r="G110" s="103"/>
      <c r="H110" s="104"/>
      <c r="I110" s="394"/>
      <c r="J110" s="91"/>
      <c r="K110" s="100" t="str">
        <f t="shared" si="16"/>
        <v/>
      </c>
      <c r="L110" s="94"/>
      <c r="M110" s="101" t="str">
        <f t="shared" si="17"/>
        <v/>
      </c>
      <c r="N110" s="93"/>
    </row>
    <row r="111" spans="1:14" x14ac:dyDescent="0.2">
      <c r="A111" s="91"/>
      <c r="B111" s="96"/>
      <c r="C111" s="91"/>
      <c r="D111" s="99"/>
      <c r="E111" s="394"/>
      <c r="F111" s="91"/>
      <c r="G111" s="103"/>
      <c r="H111" s="104"/>
      <c r="I111" s="394"/>
      <c r="J111" s="91"/>
      <c r="K111" s="100" t="str">
        <f t="shared" si="16"/>
        <v/>
      </c>
      <c r="L111" s="94"/>
      <c r="M111" s="101" t="str">
        <f t="shared" si="17"/>
        <v/>
      </c>
      <c r="N111" s="93"/>
    </row>
    <row r="112" spans="1:14" x14ac:dyDescent="0.2">
      <c r="A112" s="91"/>
      <c r="B112" s="96"/>
      <c r="C112" s="91"/>
      <c r="D112" s="99"/>
      <c r="E112" s="394"/>
      <c r="F112" s="91"/>
      <c r="G112" s="103"/>
      <c r="H112" s="104"/>
      <c r="I112" s="394"/>
      <c r="J112" s="91"/>
      <c r="K112" s="100" t="str">
        <f t="shared" si="16"/>
        <v/>
      </c>
      <c r="L112" s="94"/>
      <c r="M112" s="101" t="str">
        <f t="shared" si="17"/>
        <v/>
      </c>
      <c r="N112" s="93"/>
    </row>
    <row r="113" spans="1:14" ht="13.5" thickBot="1" x14ac:dyDescent="0.25">
      <c r="A113" s="91"/>
      <c r="B113" s="140"/>
      <c r="C113" s="91"/>
      <c r="D113" s="141"/>
      <c r="E113" s="395"/>
      <c r="F113" s="91"/>
      <c r="G113" s="103"/>
      <c r="H113" s="104"/>
      <c r="I113" s="395"/>
      <c r="J113" s="91"/>
      <c r="K113" s="100" t="str">
        <f t="shared" si="16"/>
        <v/>
      </c>
      <c r="L113" s="94"/>
      <c r="M113" s="101" t="str">
        <f t="shared" si="17"/>
        <v/>
      </c>
      <c r="N113" s="93"/>
    </row>
    <row r="114" spans="1:14" ht="13.5" thickBot="1" x14ac:dyDescent="0.25">
      <c r="A114" s="91"/>
      <c r="B114" s="203" t="s">
        <v>55</v>
      </c>
      <c r="C114" s="128"/>
      <c r="D114" s="208">
        <f>SUM(D103:D113)</f>
        <v>0</v>
      </c>
      <c r="E114" s="205"/>
      <c r="F114" s="128"/>
      <c r="G114" s="208">
        <f>SUM(G103:G113)</f>
        <v>0</v>
      </c>
      <c r="H114" s="209">
        <f>SUM(H103:H113)</f>
        <v>0</v>
      </c>
      <c r="I114" s="205">
        <f>G114+H114</f>
        <v>0</v>
      </c>
      <c r="J114" s="128"/>
      <c r="K114" s="192" t="str">
        <f>IF(D114=0,"",D114-I114)</f>
        <v/>
      </c>
      <c r="L114" s="145"/>
      <c r="M114" s="210"/>
      <c r="N114" s="93"/>
    </row>
    <row r="115" spans="1:14" ht="3.75" customHeight="1" thickBot="1" x14ac:dyDescent="0.25">
      <c r="A115" s="91"/>
      <c r="B115" s="132"/>
      <c r="C115" s="6"/>
      <c r="D115" s="133"/>
      <c r="E115" s="134"/>
      <c r="F115" s="135"/>
      <c r="G115" s="136"/>
      <c r="H115" s="136"/>
      <c r="I115" s="136"/>
      <c r="J115" s="135"/>
      <c r="K115" s="136"/>
      <c r="L115" s="135"/>
      <c r="M115" s="137"/>
      <c r="N115" s="93"/>
    </row>
    <row r="116" spans="1:14" ht="26.25" thickBot="1" x14ac:dyDescent="0.25">
      <c r="A116" s="91"/>
      <c r="B116" s="300" t="s">
        <v>56</v>
      </c>
      <c r="C116" s="92"/>
      <c r="D116" s="206" t="s">
        <v>10</v>
      </c>
      <c r="E116" s="204" t="s">
        <v>11</v>
      </c>
      <c r="F116" s="92"/>
      <c r="G116" s="357" t="str">
        <f>IF(I128=0,"",IF(D128=0,"Preencher coluna Orçamento para melhor funcionamento da Planilha.",IF(I128&lt;(D128*80%),"Sinal Verde - Abaixo do Orçado",IF(D128=I128,"Sinal Amarelo - Igual ao Orçado",IF(D128&gt;I128,"Sinal Amarelo - Próximo ao Orçado","Sinal Vermelho - Passou do Orçado")))))</f>
        <v/>
      </c>
      <c r="H116" s="358"/>
      <c r="I116" s="204" t="s">
        <v>11</v>
      </c>
      <c r="J116" s="92"/>
      <c r="K116" s="198" t="s">
        <v>10</v>
      </c>
      <c r="L116" s="138"/>
      <c r="M116" s="198" t="s">
        <v>107</v>
      </c>
      <c r="N116" s="93"/>
    </row>
    <row r="117" spans="1:14" ht="12.75" customHeight="1" x14ac:dyDescent="0.2">
      <c r="A117" s="91"/>
      <c r="B117" s="121"/>
      <c r="C117" s="91"/>
      <c r="D117" s="99"/>
      <c r="E117" s="393" t="str">
        <f>IF(D128=0,"",D128/D130)</f>
        <v/>
      </c>
      <c r="F117" s="91"/>
      <c r="G117" s="103"/>
      <c r="H117" s="104"/>
      <c r="I117" s="393" t="str">
        <f>IF(I128=0,"",I128/I130)</f>
        <v/>
      </c>
      <c r="J117" s="91"/>
      <c r="K117" s="100" t="str">
        <f t="shared" ref="K117:K127" si="18">IF(D117=0,"",(D117-G117-H117))</f>
        <v/>
      </c>
      <c r="L117" s="94"/>
      <c r="M117" s="101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93"/>
    </row>
    <row r="118" spans="1:14" x14ac:dyDescent="0.2">
      <c r="A118" s="91"/>
      <c r="B118" s="96"/>
      <c r="C118" s="91"/>
      <c r="D118" s="99"/>
      <c r="E118" s="394"/>
      <c r="F118" s="91"/>
      <c r="G118" s="103"/>
      <c r="H118" s="104"/>
      <c r="I118" s="394"/>
      <c r="J118" s="91"/>
      <c r="K118" s="100" t="str">
        <f t="shared" si="18"/>
        <v/>
      </c>
      <c r="L118" s="94"/>
      <c r="M118" s="101" t="str">
        <f t="shared" si="19"/>
        <v/>
      </c>
      <c r="N118" s="93"/>
    </row>
    <row r="119" spans="1:14" ht="12.75" customHeight="1" x14ac:dyDescent="0.2">
      <c r="A119" s="91"/>
      <c r="B119" s="96"/>
      <c r="C119" s="91"/>
      <c r="D119" s="99"/>
      <c r="E119" s="394"/>
      <c r="F119" s="91"/>
      <c r="G119" s="103"/>
      <c r="H119" s="104"/>
      <c r="I119" s="394"/>
      <c r="J119" s="91"/>
      <c r="K119" s="100" t="str">
        <f t="shared" si="18"/>
        <v/>
      </c>
      <c r="L119" s="94"/>
      <c r="M119" s="101" t="str">
        <f t="shared" si="19"/>
        <v/>
      </c>
      <c r="N119" s="93"/>
    </row>
    <row r="120" spans="1:14" ht="12.75" customHeight="1" x14ac:dyDescent="0.2">
      <c r="A120" s="91"/>
      <c r="B120" s="96"/>
      <c r="C120" s="91"/>
      <c r="D120" s="99"/>
      <c r="E120" s="394"/>
      <c r="F120" s="91"/>
      <c r="G120" s="103"/>
      <c r="H120" s="104"/>
      <c r="I120" s="394"/>
      <c r="J120" s="91"/>
      <c r="K120" s="100" t="str">
        <f t="shared" si="18"/>
        <v/>
      </c>
      <c r="L120" s="94"/>
      <c r="M120" s="101" t="str">
        <f t="shared" si="19"/>
        <v/>
      </c>
      <c r="N120" s="93"/>
    </row>
    <row r="121" spans="1:14" ht="12.75" customHeight="1" x14ac:dyDescent="0.2">
      <c r="A121" s="91"/>
      <c r="B121" s="96"/>
      <c r="C121" s="91"/>
      <c r="D121" s="99"/>
      <c r="E121" s="394"/>
      <c r="F121" s="91"/>
      <c r="G121" s="103"/>
      <c r="H121" s="104"/>
      <c r="I121" s="394"/>
      <c r="J121" s="91"/>
      <c r="K121" s="100" t="str">
        <f t="shared" si="18"/>
        <v/>
      </c>
      <c r="L121" s="94"/>
      <c r="M121" s="101" t="str">
        <f t="shared" si="19"/>
        <v/>
      </c>
      <c r="N121" s="93"/>
    </row>
    <row r="122" spans="1:14" ht="12.75" customHeight="1" x14ac:dyDescent="0.2">
      <c r="A122" s="91"/>
      <c r="B122" s="96"/>
      <c r="C122" s="91"/>
      <c r="D122" s="99"/>
      <c r="E122" s="394"/>
      <c r="F122" s="91"/>
      <c r="G122" s="103"/>
      <c r="H122" s="104"/>
      <c r="I122" s="394"/>
      <c r="J122" s="91"/>
      <c r="K122" s="100" t="str">
        <f t="shared" si="18"/>
        <v/>
      </c>
      <c r="L122" s="94"/>
      <c r="M122" s="101" t="str">
        <f t="shared" si="19"/>
        <v/>
      </c>
      <c r="N122" s="93"/>
    </row>
    <row r="123" spans="1:14" ht="12.75" customHeight="1" x14ac:dyDescent="0.2">
      <c r="A123" s="91"/>
      <c r="B123" s="96"/>
      <c r="C123" s="91"/>
      <c r="D123" s="99"/>
      <c r="E123" s="394"/>
      <c r="F123" s="91"/>
      <c r="G123" s="103"/>
      <c r="H123" s="104"/>
      <c r="I123" s="394"/>
      <c r="J123" s="91"/>
      <c r="K123" s="100" t="str">
        <f t="shared" si="18"/>
        <v/>
      </c>
      <c r="L123" s="94"/>
      <c r="M123" s="101" t="str">
        <f t="shared" si="19"/>
        <v/>
      </c>
      <c r="N123" s="93"/>
    </row>
    <row r="124" spans="1:14" ht="12.75" customHeight="1" x14ac:dyDescent="0.2">
      <c r="A124" s="91"/>
      <c r="B124" s="96"/>
      <c r="C124" s="91"/>
      <c r="D124" s="99"/>
      <c r="E124" s="394"/>
      <c r="F124" s="91"/>
      <c r="G124" s="103"/>
      <c r="H124" s="104"/>
      <c r="I124" s="394"/>
      <c r="J124" s="91"/>
      <c r="K124" s="100" t="str">
        <f t="shared" si="18"/>
        <v/>
      </c>
      <c r="L124" s="94"/>
      <c r="M124" s="101" t="str">
        <f t="shared" si="19"/>
        <v/>
      </c>
      <c r="N124" s="93"/>
    </row>
    <row r="125" spans="1:14" ht="12.75" customHeight="1" x14ac:dyDescent="0.2">
      <c r="A125" s="91"/>
      <c r="B125" s="96"/>
      <c r="C125" s="91"/>
      <c r="D125" s="99"/>
      <c r="E125" s="394"/>
      <c r="F125" s="91"/>
      <c r="G125" s="103"/>
      <c r="H125" s="104"/>
      <c r="I125" s="394"/>
      <c r="J125" s="91"/>
      <c r="K125" s="100" t="str">
        <f t="shared" si="18"/>
        <v/>
      </c>
      <c r="L125" s="94"/>
      <c r="M125" s="101" t="str">
        <f t="shared" si="19"/>
        <v/>
      </c>
      <c r="N125" s="93"/>
    </row>
    <row r="126" spans="1:14" ht="12.75" customHeight="1" x14ac:dyDescent="0.2">
      <c r="A126" s="91"/>
      <c r="B126" s="96"/>
      <c r="C126" s="91"/>
      <c r="D126" s="99"/>
      <c r="E126" s="394"/>
      <c r="F126" s="91"/>
      <c r="G126" s="103"/>
      <c r="H126" s="104"/>
      <c r="I126" s="394"/>
      <c r="J126" s="91"/>
      <c r="K126" s="100" t="str">
        <f t="shared" si="18"/>
        <v/>
      </c>
      <c r="L126" s="94"/>
      <c r="M126" s="101" t="str">
        <f t="shared" si="19"/>
        <v/>
      </c>
      <c r="N126" s="93"/>
    </row>
    <row r="127" spans="1:14" ht="13.5" customHeight="1" thickBot="1" x14ac:dyDescent="0.25">
      <c r="A127" s="91"/>
      <c r="B127" s="140"/>
      <c r="C127" s="91"/>
      <c r="D127" s="141"/>
      <c r="E127" s="395"/>
      <c r="F127" s="91"/>
      <c r="G127" s="103"/>
      <c r="H127" s="104"/>
      <c r="I127" s="395"/>
      <c r="J127" s="91"/>
      <c r="K127" s="100" t="str">
        <f t="shared" si="18"/>
        <v/>
      </c>
      <c r="L127" s="94"/>
      <c r="M127" s="101" t="str">
        <f t="shared" si="19"/>
        <v/>
      </c>
      <c r="N127" s="93"/>
    </row>
    <row r="128" spans="1:14" ht="13.5" customHeight="1" thickBot="1" x14ac:dyDescent="0.25">
      <c r="A128" s="91"/>
      <c r="B128" s="203" t="s">
        <v>57</v>
      </c>
      <c r="C128" s="128"/>
      <c r="D128" s="208">
        <f>SUM(D117:D127)</f>
        <v>0</v>
      </c>
      <c r="E128" s="205"/>
      <c r="F128" s="128"/>
      <c r="G128" s="208">
        <f>SUM(G117:G127)</f>
        <v>0</v>
      </c>
      <c r="H128" s="209">
        <f>SUM(H117:H127)</f>
        <v>0</v>
      </c>
      <c r="I128" s="205">
        <f>G128+H128</f>
        <v>0</v>
      </c>
      <c r="J128" s="128"/>
      <c r="K128" s="192" t="str">
        <f>IF(D128=0,"",D128-I128)</f>
        <v/>
      </c>
      <c r="L128" s="145"/>
      <c r="M128" s="210"/>
      <c r="N128" s="93"/>
    </row>
    <row r="129" spans="1:15" ht="6.75" customHeight="1" thickBot="1" x14ac:dyDescent="0.25">
      <c r="A129" s="91"/>
      <c r="B129" s="132"/>
      <c r="C129" s="6"/>
      <c r="D129" s="133"/>
      <c r="E129" s="134"/>
      <c r="F129" s="135"/>
      <c r="G129" s="136"/>
      <c r="H129" s="136"/>
      <c r="I129" s="136"/>
      <c r="J129" s="135"/>
      <c r="K129" s="147"/>
      <c r="L129" s="135"/>
      <c r="M129" s="148"/>
      <c r="N129" s="93"/>
    </row>
    <row r="130" spans="1:15" x14ac:dyDescent="0.2">
      <c r="A130" s="91"/>
      <c r="B130" s="216" t="s">
        <v>58</v>
      </c>
      <c r="C130" s="92"/>
      <c r="D130" s="215">
        <f>D28+D39+D50+D62+D74+D89+D100+D114+D128</f>
        <v>0</v>
      </c>
      <c r="E130" s="214"/>
      <c r="F130" s="92"/>
      <c r="G130" s="215">
        <f>G28+G39+G50+G62+G74+G89+G100+G114+G128</f>
        <v>0</v>
      </c>
      <c r="H130" s="215">
        <f>H28+H39+H50+H62+H74+H89+H100+H114+H128</f>
        <v>0</v>
      </c>
      <c r="I130" s="214">
        <f>G130+H130</f>
        <v>0</v>
      </c>
      <c r="J130" s="92"/>
      <c r="K130" s="213" t="str">
        <f>IF(D130=0,"",D130-I130)</f>
        <v/>
      </c>
      <c r="L130" s="92"/>
      <c r="M130" s="213"/>
      <c r="N130" s="93"/>
    </row>
    <row r="131" spans="1:15" ht="6" customHeight="1" x14ac:dyDescent="0.2">
      <c r="A131" s="91"/>
      <c r="B131" s="149"/>
      <c r="C131" s="91"/>
      <c r="D131" s="150"/>
      <c r="E131" s="151"/>
      <c r="F131" s="91"/>
      <c r="G131" s="150"/>
      <c r="H131" s="152"/>
      <c r="I131" s="151"/>
      <c r="J131" s="91"/>
      <c r="K131" s="97"/>
      <c r="L131" s="91"/>
      <c r="M131" s="153"/>
      <c r="N131" s="93"/>
    </row>
    <row r="132" spans="1:15" ht="13.5" thickBot="1" x14ac:dyDescent="0.25">
      <c r="A132" s="91"/>
      <c r="B132" s="217" t="s">
        <v>59</v>
      </c>
      <c r="C132" s="128"/>
      <c r="D132" s="218">
        <f>D11-D130</f>
        <v>0</v>
      </c>
      <c r="E132" s="219"/>
      <c r="F132" s="128"/>
      <c r="G132" s="218">
        <f>G11-G130</f>
        <v>0</v>
      </c>
      <c r="H132" s="220">
        <f>H11-H130</f>
        <v>0</v>
      </c>
      <c r="I132" s="219">
        <f>G132+H132</f>
        <v>0</v>
      </c>
      <c r="J132" s="128"/>
      <c r="K132" s="218" t="str">
        <f>IF(D132=0,"",D132-I132)</f>
        <v/>
      </c>
      <c r="L132" s="128"/>
      <c r="M132" s="221"/>
      <c r="N132" s="93"/>
    </row>
    <row r="133" spans="1:15" ht="3.75" customHeight="1" thickBot="1" x14ac:dyDescent="0.25">
      <c r="A133" s="15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155"/>
    </row>
    <row r="134" spans="1:15" ht="7.5" customHeight="1" thickBo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"/>
    </row>
    <row r="135" spans="1:15" ht="3.75" customHeight="1" thickBot="1" x14ac:dyDescent="0.25">
      <c r="A135" s="88"/>
      <c r="B135" s="4"/>
      <c r="C135" s="156"/>
      <c r="D135" s="156"/>
      <c r="E135" s="156"/>
      <c r="F135" s="156"/>
      <c r="G135" s="4"/>
      <c r="H135" s="4"/>
      <c r="I135" s="4"/>
      <c r="J135" s="156"/>
      <c r="K135" s="156"/>
      <c r="L135" s="4"/>
      <c r="M135" s="156"/>
      <c r="N135" s="89"/>
    </row>
    <row r="136" spans="1:15" ht="13.15" customHeight="1" x14ac:dyDescent="0.2">
      <c r="A136" s="142"/>
      <c r="B136" s="390" t="s">
        <v>176</v>
      </c>
      <c r="C136" s="391"/>
      <c r="D136" s="391"/>
      <c r="E136" s="392"/>
      <c r="F136" s="93"/>
      <c r="G136" s="527" t="s">
        <v>60</v>
      </c>
      <c r="H136" s="528"/>
      <c r="I136" s="529"/>
      <c r="J136" s="91"/>
      <c r="K136" s="359" t="s">
        <v>182</v>
      </c>
      <c r="L136" s="360"/>
      <c r="M136" s="361"/>
      <c r="N136" s="93"/>
    </row>
    <row r="137" spans="1:15" ht="13.15" customHeight="1" x14ac:dyDescent="0.2">
      <c r="A137" s="142"/>
      <c r="B137" s="368" t="s">
        <v>124</v>
      </c>
      <c r="C137" s="369"/>
      <c r="D137" s="369"/>
      <c r="E137" s="370"/>
      <c r="F137" s="93"/>
      <c r="G137" s="552" t="str">
        <f>IF((G11+H11)=0,"",G11+H11)</f>
        <v/>
      </c>
      <c r="H137" s="555"/>
      <c r="I137" s="556"/>
      <c r="J137" s="91"/>
      <c r="K137" s="362"/>
      <c r="L137" s="363"/>
      <c r="M137" s="364"/>
      <c r="N137" s="93"/>
    </row>
    <row r="138" spans="1:15" ht="13.15" customHeight="1" x14ac:dyDescent="0.2">
      <c r="A138" s="142"/>
      <c r="B138" s="368" t="s">
        <v>61</v>
      </c>
      <c r="C138" s="369"/>
      <c r="D138" s="369"/>
      <c r="E138" s="370"/>
      <c r="F138" s="93"/>
      <c r="G138" s="406" t="str">
        <f>IF((G130+H130)=0,"",G130+H130)</f>
        <v/>
      </c>
      <c r="H138" s="557"/>
      <c r="I138" s="558"/>
      <c r="J138" s="91"/>
      <c r="K138" s="362"/>
      <c r="L138" s="363"/>
      <c r="M138" s="364"/>
      <c r="N138" s="93"/>
    </row>
    <row r="139" spans="1:15" ht="13.9" customHeight="1" thickBot="1" x14ac:dyDescent="0.25">
      <c r="A139" s="142"/>
      <c r="B139" s="421" t="s">
        <v>125</v>
      </c>
      <c r="C139" s="422"/>
      <c r="D139" s="422"/>
      <c r="E139" s="423"/>
      <c r="F139" s="93"/>
      <c r="G139" s="515" t="str">
        <f>IF(I11=0,"",(IF(I130=0,"",(G137-G138))))</f>
        <v/>
      </c>
      <c r="H139" s="516"/>
      <c r="I139" s="517"/>
      <c r="J139" s="91"/>
      <c r="K139" s="362"/>
      <c r="L139" s="363"/>
      <c r="M139" s="364"/>
      <c r="N139" s="93"/>
    </row>
    <row r="140" spans="1:15" s="2" customFormat="1" ht="9" customHeight="1" thickBot="1" x14ac:dyDescent="0.25">
      <c r="A140" s="91"/>
      <c r="B140" s="3"/>
      <c r="C140" s="4"/>
      <c r="D140" s="1"/>
      <c r="E140" s="5"/>
      <c r="F140" s="91"/>
      <c r="G140" s="1"/>
      <c r="H140" s="1"/>
      <c r="I140" s="1"/>
      <c r="J140" s="91"/>
      <c r="K140" s="362"/>
      <c r="L140" s="363"/>
      <c r="M140" s="364"/>
      <c r="N140" s="93"/>
    </row>
    <row r="141" spans="1:15" s="2" customFormat="1" ht="15.75" x14ac:dyDescent="0.2">
      <c r="A141" s="91"/>
      <c r="B141" s="396" t="s">
        <v>62</v>
      </c>
      <c r="C141" s="397"/>
      <c r="D141" s="397"/>
      <c r="E141" s="398"/>
      <c r="F141" s="91"/>
      <c r="G141" s="429" t="str">
        <f>IF(G139="","",IF(G139&lt;0,"Toma de Conta Informa:",IF(G139=0,"Toma de Conta Informa:","Toma de Conta Informa:")))</f>
        <v/>
      </c>
      <c r="H141" s="430"/>
      <c r="I141" s="431"/>
      <c r="J141" s="91"/>
      <c r="K141" s="362"/>
      <c r="L141" s="363"/>
      <c r="M141" s="364"/>
      <c r="N141" s="93"/>
    </row>
    <row r="142" spans="1:15" s="1" customFormat="1" ht="16.5" thickBot="1" x14ac:dyDescent="0.25">
      <c r="A142" s="91"/>
      <c r="B142" s="399"/>
      <c r="C142" s="400"/>
      <c r="D142" s="400"/>
      <c r="E142" s="401"/>
      <c r="F142" s="91"/>
      <c r="G142" s="518" t="str">
        <f>IF(G139="","",IF(G139&lt;0,"Atenção - Resultado Mensal Negativo",IF(G139=0,"Nem Positivo nem Negativo - No Limite","Parabéns - Resultado Mensal Positivo")))</f>
        <v/>
      </c>
      <c r="H142" s="519"/>
      <c r="I142" s="520"/>
      <c r="J142" s="91"/>
      <c r="K142" s="365"/>
      <c r="L142" s="366"/>
      <c r="M142" s="367"/>
      <c r="N142" s="93"/>
    </row>
    <row r="143" spans="1:15" s="2" customFormat="1" ht="3.75" customHeight="1" thickBot="1" x14ac:dyDescent="0.25">
      <c r="A143" s="154"/>
      <c r="B143" s="143"/>
      <c r="C143" s="143"/>
      <c r="D143" s="143"/>
      <c r="E143" s="143"/>
      <c r="F143" s="143"/>
      <c r="G143" s="4"/>
      <c r="H143" s="4"/>
      <c r="I143" s="4"/>
      <c r="J143" s="143"/>
      <c r="K143" s="143"/>
      <c r="L143" s="143"/>
      <c r="M143" s="143"/>
      <c r="N143" s="155"/>
    </row>
    <row r="144" spans="1:15" s="2" customFormat="1" ht="7.5" customHeight="1" thickBot="1" x14ac:dyDescent="0.25">
      <c r="A144" s="157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5"/>
      <c r="N144" s="5"/>
    </row>
    <row r="145" spans="1:14" s="2" customFormat="1" ht="3.75" customHeight="1" thickBot="1" x14ac:dyDescent="0.25">
      <c r="A145" s="158"/>
      <c r="B145" s="222"/>
      <c r="C145" s="160"/>
      <c r="D145" s="222"/>
      <c r="E145" s="222"/>
      <c r="F145" s="160"/>
      <c r="G145" s="222"/>
      <c r="H145" s="222"/>
      <c r="I145" s="222"/>
      <c r="J145" s="160"/>
      <c r="K145" s="159"/>
      <c r="L145" s="160"/>
      <c r="M145" s="159"/>
      <c r="N145" s="161"/>
    </row>
    <row r="146" spans="1:14" ht="13.9" customHeight="1" thickBot="1" x14ac:dyDescent="0.25">
      <c r="A146" s="142"/>
      <c r="B146" s="426" t="s">
        <v>126</v>
      </c>
      <c r="C146" s="427"/>
      <c r="D146" s="427"/>
      <c r="E146" s="428"/>
      <c r="F146" s="93"/>
      <c r="G146" s="375" t="s">
        <v>63</v>
      </c>
      <c r="H146" s="513"/>
      <c r="I146" s="514"/>
      <c r="J146" s="91"/>
      <c r="K146" s="531"/>
      <c r="L146" s="532"/>
      <c r="M146" s="533"/>
      <c r="N146" s="93"/>
    </row>
    <row r="147" spans="1:14" s="2" customFormat="1" ht="13.9" customHeight="1" thickBot="1" x14ac:dyDescent="0.25">
      <c r="A147" s="142"/>
      <c r="B147" s="450" t="s">
        <v>64</v>
      </c>
      <c r="C147" s="451"/>
      <c r="D147" s="451"/>
      <c r="E147" s="452"/>
      <c r="F147" s="93"/>
      <c r="G147" s="432">
        <v>0.2</v>
      </c>
      <c r="H147" s="433"/>
      <c r="I147" s="434"/>
      <c r="J147" s="91"/>
      <c r="K147" s="534"/>
      <c r="L147" s="535"/>
      <c r="M147" s="536"/>
      <c r="N147" s="93"/>
    </row>
    <row r="148" spans="1:14" s="2" customFormat="1" ht="9" customHeight="1" thickBot="1" x14ac:dyDescent="0.25">
      <c r="A148" s="142"/>
      <c r="B148" s="3"/>
      <c r="C148" s="6"/>
      <c r="D148" s="1"/>
      <c r="E148" s="5"/>
      <c r="F148" s="93"/>
      <c r="G148" s="1"/>
      <c r="H148" s="1"/>
      <c r="I148" s="1"/>
      <c r="J148" s="91"/>
      <c r="K148" s="534"/>
      <c r="L148" s="535"/>
      <c r="M148" s="536"/>
      <c r="N148" s="93"/>
    </row>
    <row r="149" spans="1:14" s="2" customFormat="1" ht="13.9" customHeight="1" thickBot="1" x14ac:dyDescent="0.25">
      <c r="A149" s="142"/>
      <c r="B149" s="426" t="s">
        <v>65</v>
      </c>
      <c r="C149" s="427"/>
      <c r="D149" s="427"/>
      <c r="E149" s="428"/>
      <c r="F149" s="93"/>
      <c r="G149" s="375" t="s">
        <v>66</v>
      </c>
      <c r="H149" s="513"/>
      <c r="I149" s="514"/>
      <c r="J149" s="91"/>
      <c r="K149" s="534"/>
      <c r="L149" s="535"/>
      <c r="M149" s="536"/>
      <c r="N149" s="93"/>
    </row>
    <row r="150" spans="1:14" ht="13.15" customHeight="1" x14ac:dyDescent="0.2">
      <c r="A150" s="142"/>
      <c r="B150" s="524" t="s">
        <v>108</v>
      </c>
      <c r="C150" s="525"/>
      <c r="D150" s="525"/>
      <c r="E150" s="526"/>
      <c r="F150" s="93"/>
      <c r="G150" s="424">
        <v>0</v>
      </c>
      <c r="H150" s="424"/>
      <c r="I150" s="425"/>
      <c r="J150" s="91"/>
      <c r="K150" s="534"/>
      <c r="L150" s="535"/>
      <c r="M150" s="536"/>
      <c r="N150" s="93"/>
    </row>
    <row r="151" spans="1:14" ht="13.9" customHeight="1" thickBot="1" x14ac:dyDescent="0.25">
      <c r="A151" s="142"/>
      <c r="B151" s="521" t="s">
        <v>109</v>
      </c>
      <c r="C151" s="522"/>
      <c r="D151" s="522"/>
      <c r="E151" s="523"/>
      <c r="F151" s="93"/>
      <c r="G151" s="482">
        <v>0</v>
      </c>
      <c r="H151" s="482"/>
      <c r="I151" s="483"/>
      <c r="J151" s="91"/>
      <c r="K151" s="534"/>
      <c r="L151" s="535"/>
      <c r="M151" s="536"/>
      <c r="N151" s="93"/>
    </row>
    <row r="152" spans="1:14" ht="13.9" customHeight="1" thickBot="1" x14ac:dyDescent="0.25">
      <c r="A152" s="142"/>
      <c r="B152" s="495" t="s">
        <v>67</v>
      </c>
      <c r="C152" s="496"/>
      <c r="D152" s="496"/>
      <c r="E152" s="497"/>
      <c r="F152" s="93"/>
      <c r="G152" s="375">
        <f>G150+G151</f>
        <v>0</v>
      </c>
      <c r="H152" s="484"/>
      <c r="I152" s="485"/>
      <c r="J152" s="91"/>
      <c r="K152" s="534"/>
      <c r="L152" s="535"/>
      <c r="M152" s="536"/>
      <c r="N152" s="93"/>
    </row>
    <row r="153" spans="1:14" ht="3.75" customHeight="1" thickBot="1" x14ac:dyDescent="0.25">
      <c r="A153" s="142"/>
      <c r="B153" s="3"/>
      <c r="C153" s="6"/>
      <c r="D153" s="1"/>
      <c r="E153" s="5"/>
      <c r="F153" s="93"/>
      <c r="G153" s="450"/>
      <c r="H153" s="480"/>
      <c r="I153" s="481"/>
      <c r="J153" s="91"/>
      <c r="K153" s="534"/>
      <c r="L153" s="535"/>
      <c r="M153" s="536"/>
      <c r="N153" s="93"/>
    </row>
    <row r="154" spans="1:14" ht="13.9" customHeight="1" thickBot="1" x14ac:dyDescent="0.25">
      <c r="A154" s="142"/>
      <c r="B154" s="426" t="s">
        <v>114</v>
      </c>
      <c r="C154" s="427"/>
      <c r="D154" s="427"/>
      <c r="E154" s="428"/>
      <c r="F154" s="93"/>
      <c r="G154" s="530">
        <f>IF(I11&lt;=0,0,IF(G139&lt;0,"Resultado Negativo. Não é possível fazer aplicação. ",ROUND((G152/I11),2)))</f>
        <v>0</v>
      </c>
      <c r="H154" s="484"/>
      <c r="I154" s="485"/>
      <c r="J154" s="91"/>
      <c r="K154" s="534"/>
      <c r="L154" s="535"/>
      <c r="M154" s="536"/>
      <c r="N154" s="93"/>
    </row>
    <row r="155" spans="1:14" ht="9" customHeight="1" x14ac:dyDescent="0.2">
      <c r="A155" s="142"/>
      <c r="B155" s="7"/>
      <c r="C155" s="8"/>
      <c r="D155" s="9"/>
      <c r="E155" s="10"/>
      <c r="F155" s="93"/>
      <c r="G155" s="2"/>
      <c r="H155" s="2"/>
      <c r="I155" s="2"/>
      <c r="J155" s="91"/>
      <c r="K155" s="534"/>
      <c r="L155" s="535"/>
      <c r="M155" s="536"/>
      <c r="N155" s="93"/>
    </row>
    <row r="156" spans="1:14" ht="16.149999999999999" customHeight="1" thickBot="1" x14ac:dyDescent="0.25">
      <c r="A156" s="142"/>
      <c r="B156" s="501" t="s">
        <v>68</v>
      </c>
      <c r="C156" s="502"/>
      <c r="D156" s="502"/>
      <c r="E156" s="503"/>
      <c r="F156" s="93"/>
      <c r="G156" s="498" t="str">
        <f>IF(G139&lt;0,"",IF(G152&lt;=0,"",IF(G154&lt;G147,"Atenção - Meta não cumprida","Parabéns - Meta cumprida")))</f>
        <v/>
      </c>
      <c r="H156" s="499"/>
      <c r="I156" s="500"/>
      <c r="J156" s="91"/>
      <c r="K156" s="537"/>
      <c r="L156" s="538"/>
      <c r="M156" s="539"/>
      <c r="N156" s="93"/>
    </row>
    <row r="157" spans="1:14" ht="3.75" customHeight="1" thickBot="1" x14ac:dyDescent="0.25">
      <c r="A157" s="154"/>
      <c r="B157" s="162"/>
      <c r="C157" s="143"/>
      <c r="D157" s="162"/>
      <c r="E157" s="162"/>
      <c r="F157" s="143"/>
      <c r="G157" s="162"/>
      <c r="H157" s="162"/>
      <c r="I157" s="163"/>
      <c r="J157" s="143"/>
      <c r="K157" s="162"/>
      <c r="L157" s="143"/>
      <c r="M157" s="162"/>
      <c r="N157" s="155"/>
    </row>
    <row r="158" spans="1:14" ht="7.5" customHeight="1" thickBot="1" x14ac:dyDescent="0.25">
      <c r="A158" s="157"/>
      <c r="B158" s="11"/>
      <c r="C158" s="12"/>
      <c r="D158" s="11"/>
      <c r="E158" s="11"/>
      <c r="F158" s="12"/>
      <c r="G158" s="11"/>
      <c r="H158" s="11"/>
      <c r="I158" s="11"/>
      <c r="J158" s="12"/>
      <c r="K158" s="11"/>
      <c r="L158" s="12"/>
      <c r="M158" s="13"/>
      <c r="N158" s="164"/>
    </row>
    <row r="159" spans="1:14" ht="3.75" customHeight="1" thickBot="1" x14ac:dyDescent="0.25">
      <c r="A159" s="88"/>
      <c r="B159" s="156"/>
      <c r="C159" s="4"/>
      <c r="D159" s="156"/>
      <c r="E159" s="156"/>
      <c r="F159" s="156"/>
      <c r="G159" s="4"/>
      <c r="H159" s="4"/>
      <c r="I159" s="4"/>
      <c r="J159" s="156"/>
      <c r="K159" s="156"/>
      <c r="L159" s="4"/>
      <c r="M159" s="156"/>
      <c r="N159" s="89"/>
    </row>
    <row r="160" spans="1:14" ht="12.75" customHeight="1" x14ac:dyDescent="0.2">
      <c r="A160" s="91"/>
      <c r="B160" s="504"/>
      <c r="C160" s="505"/>
      <c r="D160" s="505"/>
      <c r="E160" s="506"/>
      <c r="F160" s="91"/>
      <c r="G160" s="158"/>
      <c r="H160" s="160"/>
      <c r="I160" s="161"/>
      <c r="J160" s="91"/>
      <c r="K160" s="543" t="s">
        <v>69</v>
      </c>
      <c r="L160" s="544"/>
      <c r="M160" s="545"/>
      <c r="N160" s="93"/>
    </row>
    <row r="161" spans="1:14" ht="12.75" customHeight="1" x14ac:dyDescent="0.2">
      <c r="A161" s="91"/>
      <c r="B161" s="507"/>
      <c r="C161" s="508"/>
      <c r="D161" s="508"/>
      <c r="E161" s="509"/>
      <c r="F161" s="91"/>
      <c r="G161" s="165"/>
      <c r="H161" s="2"/>
      <c r="I161" s="166"/>
      <c r="J161" s="91"/>
      <c r="K161" s="546"/>
      <c r="L161" s="547"/>
      <c r="M161" s="548"/>
      <c r="N161" s="93"/>
    </row>
    <row r="162" spans="1:14" ht="12.75" customHeight="1" x14ac:dyDescent="0.2">
      <c r="A162" s="91"/>
      <c r="B162" s="507"/>
      <c r="C162" s="508"/>
      <c r="D162" s="508"/>
      <c r="E162" s="509"/>
      <c r="F162" s="91"/>
      <c r="G162" s="165"/>
      <c r="H162" s="2"/>
      <c r="I162" s="166"/>
      <c r="J162" s="91"/>
      <c r="K162" s="546"/>
      <c r="L162" s="547"/>
      <c r="M162" s="548"/>
      <c r="N162" s="93"/>
    </row>
    <row r="163" spans="1:14" ht="12.75" customHeight="1" x14ac:dyDescent="0.2">
      <c r="A163" s="91"/>
      <c r="B163" s="507"/>
      <c r="C163" s="508"/>
      <c r="D163" s="508"/>
      <c r="E163" s="509"/>
      <c r="F163" s="91"/>
      <c r="G163" s="165" t="s">
        <v>9</v>
      </c>
      <c r="H163" s="2">
        <f>I28</f>
        <v>0</v>
      </c>
      <c r="I163" s="166"/>
      <c r="J163" s="91"/>
      <c r="K163" s="546"/>
      <c r="L163" s="547"/>
      <c r="M163" s="548"/>
      <c r="N163" s="93"/>
    </row>
    <row r="164" spans="1:14" ht="12.75" customHeight="1" x14ac:dyDescent="0.2">
      <c r="A164" s="91"/>
      <c r="B164" s="507"/>
      <c r="C164" s="508"/>
      <c r="D164" s="508"/>
      <c r="E164" s="509"/>
      <c r="F164" s="91"/>
      <c r="G164" s="165" t="s">
        <v>23</v>
      </c>
      <c r="H164" s="2">
        <f>I39</f>
        <v>0</v>
      </c>
      <c r="I164" s="166"/>
      <c r="J164" s="91"/>
      <c r="K164" s="546"/>
      <c r="L164" s="547"/>
      <c r="M164" s="548"/>
      <c r="N164" s="93"/>
    </row>
    <row r="165" spans="1:14" ht="12.75" customHeight="1" x14ac:dyDescent="0.2">
      <c r="A165" s="91"/>
      <c r="B165" s="507"/>
      <c r="C165" s="508"/>
      <c r="D165" s="508"/>
      <c r="E165" s="509"/>
      <c r="F165" s="91"/>
      <c r="G165" s="165" t="s">
        <v>27</v>
      </c>
      <c r="H165" s="2">
        <f>I50</f>
        <v>0</v>
      </c>
      <c r="I165" s="166"/>
      <c r="J165" s="91"/>
      <c r="K165" s="546"/>
      <c r="L165" s="547"/>
      <c r="M165" s="548"/>
      <c r="N165" s="93"/>
    </row>
    <row r="166" spans="1:14" ht="12.75" customHeight="1" x14ac:dyDescent="0.2">
      <c r="A166" s="91"/>
      <c r="B166" s="507"/>
      <c r="C166" s="508"/>
      <c r="D166" s="508"/>
      <c r="E166" s="509"/>
      <c r="F166" s="91"/>
      <c r="G166" s="165" t="s">
        <v>121</v>
      </c>
      <c r="H166" s="2">
        <f>I62</f>
        <v>0</v>
      </c>
      <c r="I166" s="166"/>
      <c r="J166" s="91"/>
      <c r="K166" s="546"/>
      <c r="L166" s="547"/>
      <c r="M166" s="548"/>
      <c r="N166" s="93"/>
    </row>
    <row r="167" spans="1:14" ht="12.75" customHeight="1" x14ac:dyDescent="0.2">
      <c r="A167" s="91"/>
      <c r="B167" s="507"/>
      <c r="C167" s="508"/>
      <c r="D167" s="508"/>
      <c r="E167" s="509"/>
      <c r="F167" s="91"/>
      <c r="G167" s="165" t="s">
        <v>70</v>
      </c>
      <c r="H167" s="2">
        <f>I74</f>
        <v>0</v>
      </c>
      <c r="I167" s="166"/>
      <c r="J167" s="91"/>
      <c r="K167" s="546"/>
      <c r="L167" s="547"/>
      <c r="M167" s="548"/>
      <c r="N167" s="93"/>
    </row>
    <row r="168" spans="1:14" ht="12.75" customHeight="1" x14ac:dyDescent="0.2">
      <c r="A168" s="91"/>
      <c r="B168" s="507"/>
      <c r="C168" s="508"/>
      <c r="D168" s="508"/>
      <c r="E168" s="509"/>
      <c r="F168" s="91"/>
      <c r="G168" s="165" t="s">
        <v>122</v>
      </c>
      <c r="H168" s="2">
        <f>I89</f>
        <v>0</v>
      </c>
      <c r="I168" s="166"/>
      <c r="J168" s="91"/>
      <c r="K168" s="546"/>
      <c r="L168" s="547"/>
      <c r="M168" s="548"/>
      <c r="N168" s="93"/>
    </row>
    <row r="169" spans="1:14" ht="12.75" customHeight="1" x14ac:dyDescent="0.2">
      <c r="A169" s="91"/>
      <c r="B169" s="507"/>
      <c r="C169" s="508"/>
      <c r="D169" s="508"/>
      <c r="E169" s="509"/>
      <c r="F169" s="91"/>
      <c r="G169" s="165" t="s">
        <v>50</v>
      </c>
      <c r="H169" s="2">
        <f>I100</f>
        <v>0</v>
      </c>
      <c r="I169" s="166"/>
      <c r="J169" s="91"/>
      <c r="K169" s="546"/>
      <c r="L169" s="547"/>
      <c r="M169" s="548"/>
      <c r="N169" s="93"/>
    </row>
    <row r="170" spans="1:14" ht="12.75" customHeight="1" x14ac:dyDescent="0.2">
      <c r="A170" s="91"/>
      <c r="B170" s="507"/>
      <c r="C170" s="508"/>
      <c r="D170" s="508"/>
      <c r="E170" s="509"/>
      <c r="F170" s="91"/>
      <c r="G170" s="165" t="s">
        <v>117</v>
      </c>
      <c r="H170" s="2">
        <f>I114</f>
        <v>0</v>
      </c>
      <c r="I170" s="166"/>
      <c r="J170" s="91"/>
      <c r="K170" s="546"/>
      <c r="L170" s="547"/>
      <c r="M170" s="548"/>
      <c r="N170" s="93"/>
    </row>
    <row r="171" spans="1:14" ht="12.75" customHeight="1" x14ac:dyDescent="0.2">
      <c r="A171" s="91"/>
      <c r="B171" s="507"/>
      <c r="C171" s="508"/>
      <c r="D171" s="508"/>
      <c r="E171" s="509"/>
      <c r="F171" s="91"/>
      <c r="G171" s="165" t="s">
        <v>71</v>
      </c>
      <c r="H171" s="2">
        <f>I128</f>
        <v>0</v>
      </c>
      <c r="I171" s="166"/>
      <c r="J171" s="91"/>
      <c r="K171" s="546"/>
      <c r="L171" s="547"/>
      <c r="M171" s="548"/>
      <c r="N171" s="93"/>
    </row>
    <row r="172" spans="1:14" ht="12.75" customHeight="1" x14ac:dyDescent="0.2">
      <c r="A172" s="91"/>
      <c r="B172" s="507"/>
      <c r="C172" s="508"/>
      <c r="D172" s="508"/>
      <c r="E172" s="509"/>
      <c r="F172" s="91"/>
      <c r="G172" s="165"/>
      <c r="H172" s="2"/>
      <c r="I172" s="166"/>
      <c r="J172" s="91"/>
      <c r="K172" s="546"/>
      <c r="L172" s="547"/>
      <c r="M172" s="548"/>
      <c r="N172" s="93"/>
    </row>
    <row r="173" spans="1:14" ht="13.5" customHeight="1" thickBot="1" x14ac:dyDescent="0.25">
      <c r="A173" s="91"/>
      <c r="B173" s="510"/>
      <c r="C173" s="511"/>
      <c r="D173" s="511"/>
      <c r="E173" s="512"/>
      <c r="F173" s="91"/>
      <c r="G173" s="167"/>
      <c r="H173" s="168"/>
      <c r="I173" s="169"/>
      <c r="J173" s="91"/>
      <c r="K173" s="549"/>
      <c r="L173" s="550"/>
      <c r="M173" s="551"/>
      <c r="N173" s="93"/>
    </row>
    <row r="174" spans="1:14" ht="3.75" customHeight="1" thickBot="1" x14ac:dyDescent="0.25">
      <c r="A174" s="91"/>
      <c r="B174" s="170"/>
      <c r="C174" s="4"/>
      <c r="D174" s="11"/>
      <c r="E174" s="13"/>
      <c r="F174" s="91"/>
      <c r="G174" s="2"/>
      <c r="H174" s="2"/>
      <c r="I174" s="2"/>
      <c r="J174" s="91"/>
      <c r="K174" s="14"/>
      <c r="L174" s="4"/>
      <c r="M174" s="13"/>
      <c r="N174" s="93"/>
    </row>
    <row r="175" spans="1:14" ht="13.5" customHeight="1" thickBot="1" x14ac:dyDescent="0.25">
      <c r="A175" s="91"/>
      <c r="B175" s="381" t="s">
        <v>113</v>
      </c>
      <c r="C175" s="382"/>
      <c r="D175" s="382"/>
      <c r="E175" s="383"/>
      <c r="F175" s="91"/>
      <c r="G175" s="375" t="s">
        <v>113</v>
      </c>
      <c r="H175" s="376"/>
      <c r="I175" s="377"/>
      <c r="J175" s="91"/>
      <c r="K175" s="462" t="s">
        <v>131</v>
      </c>
      <c r="L175" s="463"/>
      <c r="M175" s="464"/>
      <c r="N175" s="93"/>
    </row>
    <row r="176" spans="1:14" ht="12.75" customHeight="1" x14ac:dyDescent="0.2">
      <c r="A176" s="91"/>
      <c r="B176" s="384"/>
      <c r="C176" s="385"/>
      <c r="D176" s="385"/>
      <c r="E176" s="386"/>
      <c r="F176" s="91"/>
      <c r="G176" s="66">
        <f>Jan!G180</f>
        <v>0</v>
      </c>
      <c r="H176" s="67">
        <f>Jan!H180</f>
        <v>0</v>
      </c>
      <c r="I176" s="173" t="s">
        <v>72</v>
      </c>
      <c r="J176" s="91"/>
      <c r="K176" s="465"/>
      <c r="L176" s="466"/>
      <c r="M176" s="467"/>
      <c r="N176" s="93"/>
    </row>
    <row r="177" spans="1:14" x14ac:dyDescent="0.2">
      <c r="A177" s="91"/>
      <c r="B177" s="384"/>
      <c r="C177" s="385"/>
      <c r="D177" s="385"/>
      <c r="E177" s="386"/>
      <c r="F177" s="91"/>
      <c r="G177" s="225">
        <v>0</v>
      </c>
      <c r="H177" s="226">
        <v>0</v>
      </c>
      <c r="I177" s="174" t="s">
        <v>73</v>
      </c>
      <c r="J177" s="91"/>
      <c r="K177" s="465"/>
      <c r="L177" s="466"/>
      <c r="M177" s="467"/>
      <c r="N177" s="93"/>
    </row>
    <row r="178" spans="1:14" x14ac:dyDescent="0.2">
      <c r="A178" s="91"/>
      <c r="B178" s="384"/>
      <c r="C178" s="385"/>
      <c r="D178" s="385"/>
      <c r="E178" s="386"/>
      <c r="F178" s="91"/>
      <c r="G178" s="175">
        <v>0</v>
      </c>
      <c r="H178" s="176">
        <v>0</v>
      </c>
      <c r="I178" s="174" t="s">
        <v>74</v>
      </c>
      <c r="J178" s="91"/>
      <c r="K178" s="465"/>
      <c r="L178" s="466"/>
      <c r="M178" s="467"/>
      <c r="N178" s="93"/>
    </row>
    <row r="179" spans="1:14" x14ac:dyDescent="0.2">
      <c r="A179" s="91"/>
      <c r="B179" s="384"/>
      <c r="C179" s="385"/>
      <c r="D179" s="385"/>
      <c r="E179" s="386"/>
      <c r="F179" s="91"/>
      <c r="G179" s="225">
        <v>0</v>
      </c>
      <c r="H179" s="226">
        <v>0</v>
      </c>
      <c r="I179" s="174" t="s">
        <v>75</v>
      </c>
      <c r="J179" s="91"/>
      <c r="K179" s="465"/>
      <c r="L179" s="466"/>
      <c r="M179" s="467"/>
      <c r="N179" s="93"/>
    </row>
    <row r="180" spans="1:14" ht="13.5" thickBot="1" x14ac:dyDescent="0.25">
      <c r="A180" s="91"/>
      <c r="B180" s="384"/>
      <c r="C180" s="385"/>
      <c r="D180" s="385"/>
      <c r="E180" s="386"/>
      <c r="F180" s="91"/>
      <c r="G180" s="177">
        <f>G176+G177-G178+G179</f>
        <v>0</v>
      </c>
      <c r="H180" s="178">
        <f>H176+H177-H178+H179</f>
        <v>0</v>
      </c>
      <c r="I180" s="179" t="s">
        <v>76</v>
      </c>
      <c r="J180" s="91"/>
      <c r="K180" s="468"/>
      <c r="L180" s="469"/>
      <c r="M180" s="470"/>
      <c r="N180" s="93"/>
    </row>
    <row r="181" spans="1:14" ht="7.5" customHeight="1" thickBot="1" x14ac:dyDescent="0.25">
      <c r="A181" s="91"/>
      <c r="B181" s="384"/>
      <c r="C181" s="385"/>
      <c r="D181" s="385"/>
      <c r="E181" s="386"/>
      <c r="F181" s="91"/>
      <c r="G181" s="165"/>
      <c r="H181" s="2"/>
      <c r="I181" s="166"/>
      <c r="J181" s="91"/>
      <c r="K181" s="14"/>
      <c r="L181" s="4"/>
      <c r="M181" s="13"/>
      <c r="N181" s="93"/>
    </row>
    <row r="182" spans="1:14" ht="13.5" thickBot="1" x14ac:dyDescent="0.25">
      <c r="A182" s="91"/>
      <c r="B182" s="387"/>
      <c r="C182" s="388"/>
      <c r="D182" s="388"/>
      <c r="E182" s="389"/>
      <c r="F182" s="91"/>
      <c r="G182" s="371">
        <f>G180+H180</f>
        <v>0</v>
      </c>
      <c r="H182" s="372"/>
      <c r="I182" s="223" t="s">
        <v>77</v>
      </c>
      <c r="J182" s="91"/>
      <c r="K182" s="378"/>
      <c r="L182" s="379"/>
      <c r="M182" s="380"/>
      <c r="N182" s="93"/>
    </row>
    <row r="183" spans="1:14" ht="3.75" customHeight="1" thickBot="1" x14ac:dyDescent="0.25">
      <c r="A183" s="91"/>
      <c r="B183" s="170"/>
      <c r="C183" s="4"/>
      <c r="D183" s="11"/>
      <c r="E183" s="13"/>
      <c r="F183" s="91"/>
      <c r="G183" s="2"/>
      <c r="H183" s="2"/>
      <c r="I183" s="2"/>
      <c r="J183" s="91"/>
      <c r="K183" s="14"/>
      <c r="L183" s="4"/>
      <c r="M183" s="13"/>
      <c r="N183" s="93"/>
    </row>
    <row r="184" spans="1:14" ht="13.5" customHeight="1" thickBot="1" x14ac:dyDescent="0.25">
      <c r="A184" s="91"/>
      <c r="B184" s="381" t="s">
        <v>83</v>
      </c>
      <c r="C184" s="382"/>
      <c r="D184" s="382"/>
      <c r="E184" s="383"/>
      <c r="F184" s="91"/>
      <c r="G184" s="375" t="s">
        <v>83</v>
      </c>
      <c r="H184" s="376"/>
      <c r="I184" s="377"/>
      <c r="J184" s="91"/>
      <c r="K184" s="471"/>
      <c r="L184" s="472"/>
      <c r="M184" s="473"/>
      <c r="N184" s="93"/>
    </row>
    <row r="185" spans="1:14" ht="12.75" customHeight="1" x14ac:dyDescent="0.2">
      <c r="A185" s="91"/>
      <c r="B185" s="384"/>
      <c r="C185" s="385"/>
      <c r="D185" s="385"/>
      <c r="E185" s="386"/>
      <c r="F185" s="91"/>
      <c r="G185" s="66">
        <f>Jan!G189</f>
        <v>0</v>
      </c>
      <c r="H185" s="67">
        <f>Jan!H189</f>
        <v>0</v>
      </c>
      <c r="I185" s="173" t="s">
        <v>72</v>
      </c>
      <c r="J185" s="91"/>
      <c r="K185" s="474"/>
      <c r="L185" s="475"/>
      <c r="M185" s="476"/>
      <c r="N185" s="93"/>
    </row>
    <row r="186" spans="1:14" ht="12.75" customHeight="1" x14ac:dyDescent="0.2">
      <c r="A186" s="91"/>
      <c r="B186" s="384"/>
      <c r="C186" s="385"/>
      <c r="D186" s="385"/>
      <c r="E186" s="386"/>
      <c r="F186" s="91"/>
      <c r="G186" s="225">
        <v>0</v>
      </c>
      <c r="H186" s="226">
        <v>0</v>
      </c>
      <c r="I186" s="174" t="s">
        <v>81</v>
      </c>
      <c r="J186" s="91"/>
      <c r="K186" s="474"/>
      <c r="L186" s="475"/>
      <c r="M186" s="476"/>
      <c r="N186" s="93"/>
    </row>
    <row r="187" spans="1:14" ht="12.75" customHeight="1" x14ac:dyDescent="0.2">
      <c r="A187" s="91"/>
      <c r="B187" s="384"/>
      <c r="C187" s="385"/>
      <c r="D187" s="385"/>
      <c r="E187" s="386"/>
      <c r="F187" s="91"/>
      <c r="G187" s="225">
        <v>0</v>
      </c>
      <c r="H187" s="226">
        <v>0</v>
      </c>
      <c r="I187" s="174" t="s">
        <v>82</v>
      </c>
      <c r="J187" s="91"/>
      <c r="K187" s="474"/>
      <c r="L187" s="475"/>
      <c r="M187" s="476"/>
      <c r="N187" s="93"/>
    </row>
    <row r="188" spans="1:14" ht="12.75" customHeight="1" x14ac:dyDescent="0.2">
      <c r="A188" s="91"/>
      <c r="B188" s="384"/>
      <c r="C188" s="385"/>
      <c r="D188" s="385"/>
      <c r="E188" s="386"/>
      <c r="F188" s="91"/>
      <c r="G188" s="225">
        <v>0</v>
      </c>
      <c r="H188" s="226">
        <v>0</v>
      </c>
      <c r="I188" s="174" t="s">
        <v>84</v>
      </c>
      <c r="J188" s="91"/>
      <c r="K188" s="474"/>
      <c r="L188" s="475"/>
      <c r="M188" s="476"/>
      <c r="N188" s="93"/>
    </row>
    <row r="189" spans="1:14" ht="13.5" customHeight="1" thickBot="1" x14ac:dyDescent="0.25">
      <c r="A189" s="91"/>
      <c r="B189" s="384"/>
      <c r="C189" s="385"/>
      <c r="D189" s="385"/>
      <c r="E189" s="386"/>
      <c r="F189" s="91"/>
      <c r="G189" s="177">
        <f>G185+G186+G187+G188</f>
        <v>0</v>
      </c>
      <c r="H189" s="177">
        <f>H185+H186+H187+H188</f>
        <v>0</v>
      </c>
      <c r="I189" s="179" t="s">
        <v>76</v>
      </c>
      <c r="J189" s="91"/>
      <c r="K189" s="477"/>
      <c r="L189" s="478"/>
      <c r="M189" s="479"/>
      <c r="N189" s="93"/>
    </row>
    <row r="190" spans="1:14" ht="7.5" customHeight="1" thickBot="1" x14ac:dyDescent="0.25">
      <c r="A190" s="91"/>
      <c r="B190" s="384"/>
      <c r="C190" s="385"/>
      <c r="D190" s="385"/>
      <c r="E190" s="386"/>
      <c r="F190" s="91"/>
      <c r="G190" s="165"/>
      <c r="H190" s="2"/>
      <c r="I190" s="166"/>
      <c r="J190" s="91"/>
      <c r="K190" s="14"/>
      <c r="L190" s="4"/>
      <c r="M190" s="13"/>
      <c r="N190" s="93"/>
    </row>
    <row r="191" spans="1:14" ht="13.5" customHeight="1" thickBot="1" x14ac:dyDescent="0.25">
      <c r="A191" s="91"/>
      <c r="B191" s="387"/>
      <c r="C191" s="388"/>
      <c r="D191" s="388"/>
      <c r="E191" s="389"/>
      <c r="F191" s="91"/>
      <c r="G191" s="371">
        <f>G189+H189</f>
        <v>0</v>
      </c>
      <c r="H191" s="372"/>
      <c r="I191" s="223" t="s">
        <v>116</v>
      </c>
      <c r="J191" s="91"/>
      <c r="K191" s="378"/>
      <c r="L191" s="379"/>
      <c r="M191" s="380"/>
      <c r="N191" s="93"/>
    </row>
    <row r="192" spans="1:14" ht="3.75" customHeight="1" thickBot="1" x14ac:dyDescent="0.25">
      <c r="A192" s="91"/>
      <c r="B192" s="170"/>
      <c r="C192" s="4"/>
      <c r="D192" s="11"/>
      <c r="E192" s="13"/>
      <c r="F192" s="91"/>
      <c r="G192" s="2"/>
      <c r="H192" s="2"/>
      <c r="I192" s="2"/>
      <c r="J192" s="91"/>
      <c r="K192" s="14"/>
      <c r="L192" s="4"/>
      <c r="M192" s="13"/>
      <c r="N192" s="93"/>
    </row>
    <row r="193" spans="1:14" ht="13.5" customHeight="1" thickBot="1" x14ac:dyDescent="0.25">
      <c r="A193" s="91"/>
      <c r="B193" s="486" t="s">
        <v>80</v>
      </c>
      <c r="C193" s="487"/>
      <c r="D193" s="487"/>
      <c r="E193" s="488"/>
      <c r="F193" s="91"/>
      <c r="G193" s="540" t="s">
        <v>85</v>
      </c>
      <c r="H193" s="541"/>
      <c r="I193" s="542"/>
      <c r="J193" s="91"/>
      <c r="K193" s="462" t="s">
        <v>168</v>
      </c>
      <c r="L193" s="463"/>
      <c r="M193" s="464"/>
      <c r="N193" s="93"/>
    </row>
    <row r="194" spans="1:14" ht="12.75" customHeight="1" x14ac:dyDescent="0.2">
      <c r="A194" s="91"/>
      <c r="B194" s="489"/>
      <c r="C194" s="490"/>
      <c r="D194" s="490"/>
      <c r="E194" s="491"/>
      <c r="F194" s="91"/>
      <c r="G194" s="66">
        <f>Jan!G198</f>
        <v>0</v>
      </c>
      <c r="H194" s="67">
        <f>Jan!H198</f>
        <v>0</v>
      </c>
      <c r="I194" s="173" t="s">
        <v>72</v>
      </c>
      <c r="J194" s="91"/>
      <c r="K194" s="465"/>
      <c r="L194" s="466"/>
      <c r="M194" s="467"/>
      <c r="N194" s="93"/>
    </row>
    <row r="195" spans="1:14" ht="12.75" customHeight="1" x14ac:dyDescent="0.2">
      <c r="A195" s="91"/>
      <c r="B195" s="489"/>
      <c r="C195" s="490"/>
      <c r="D195" s="490"/>
      <c r="E195" s="491"/>
      <c r="F195" s="91"/>
      <c r="G195" s="225">
        <v>0</v>
      </c>
      <c r="H195" s="226">
        <v>0</v>
      </c>
      <c r="I195" s="174" t="s">
        <v>73</v>
      </c>
      <c r="J195" s="91"/>
      <c r="K195" s="465"/>
      <c r="L195" s="466"/>
      <c r="M195" s="467"/>
      <c r="N195" s="93"/>
    </row>
    <row r="196" spans="1:14" ht="12.75" customHeight="1" x14ac:dyDescent="0.2">
      <c r="A196" s="91"/>
      <c r="B196" s="489"/>
      <c r="C196" s="490"/>
      <c r="D196" s="490"/>
      <c r="E196" s="491"/>
      <c r="F196" s="91"/>
      <c r="G196" s="175">
        <v>0</v>
      </c>
      <c r="H196" s="176">
        <v>0</v>
      </c>
      <c r="I196" s="174" t="s">
        <v>74</v>
      </c>
      <c r="J196" s="91"/>
      <c r="K196" s="465"/>
      <c r="L196" s="466"/>
      <c r="M196" s="467"/>
      <c r="N196" s="93"/>
    </row>
    <row r="197" spans="1:14" ht="12.75" customHeight="1" x14ac:dyDescent="0.2">
      <c r="A197" s="91"/>
      <c r="B197" s="489"/>
      <c r="C197" s="490"/>
      <c r="D197" s="490"/>
      <c r="E197" s="491"/>
      <c r="F197" s="91"/>
      <c r="G197" s="225">
        <v>0</v>
      </c>
      <c r="H197" s="226">
        <v>0</v>
      </c>
      <c r="I197" s="174" t="s">
        <v>75</v>
      </c>
      <c r="J197" s="91"/>
      <c r="K197" s="465"/>
      <c r="L197" s="466"/>
      <c r="M197" s="467"/>
      <c r="N197" s="93"/>
    </row>
    <row r="198" spans="1:14" ht="13.5" customHeight="1" thickBot="1" x14ac:dyDescent="0.25">
      <c r="A198" s="91"/>
      <c r="B198" s="489"/>
      <c r="C198" s="490"/>
      <c r="D198" s="490"/>
      <c r="E198" s="491"/>
      <c r="F198" s="91"/>
      <c r="G198" s="177">
        <f>G194+G195-G196+G197</f>
        <v>0</v>
      </c>
      <c r="H198" s="178">
        <f>H194+H195-H196+H197</f>
        <v>0</v>
      </c>
      <c r="I198" s="179" t="s">
        <v>76</v>
      </c>
      <c r="J198" s="91"/>
      <c r="K198" s="468"/>
      <c r="L198" s="469"/>
      <c r="M198" s="470"/>
      <c r="N198" s="93"/>
    </row>
    <row r="199" spans="1:14" ht="7.5" customHeight="1" thickBot="1" x14ac:dyDescent="0.25">
      <c r="A199" s="91"/>
      <c r="B199" s="489"/>
      <c r="C199" s="490"/>
      <c r="D199" s="490"/>
      <c r="E199" s="491"/>
      <c r="F199" s="91"/>
      <c r="G199" s="2"/>
      <c r="H199" s="2"/>
      <c r="I199" s="166"/>
      <c r="J199" s="91"/>
      <c r="K199" s="14"/>
      <c r="L199" s="4"/>
      <c r="M199" s="13"/>
      <c r="N199" s="93"/>
    </row>
    <row r="200" spans="1:14" ht="13.5" customHeight="1" thickBot="1" x14ac:dyDescent="0.25">
      <c r="A200" s="91"/>
      <c r="B200" s="492"/>
      <c r="C200" s="493"/>
      <c r="D200" s="493"/>
      <c r="E200" s="494"/>
      <c r="F200" s="91"/>
      <c r="G200" s="371">
        <f>G198+H198</f>
        <v>0</v>
      </c>
      <c r="H200" s="372"/>
      <c r="I200" s="223" t="s">
        <v>77</v>
      </c>
      <c r="J200" s="91"/>
      <c r="K200" s="378"/>
      <c r="L200" s="379"/>
      <c r="M200" s="380"/>
      <c r="N200" s="93"/>
    </row>
    <row r="201" spans="1:14" ht="3.75" customHeight="1" thickBot="1" x14ac:dyDescent="0.25">
      <c r="A201" s="91"/>
      <c r="B201" s="2"/>
      <c r="C201" s="4"/>
      <c r="D201" s="2"/>
      <c r="E201" s="2"/>
      <c r="F201" s="4"/>
      <c r="G201" s="2"/>
      <c r="H201" s="2"/>
      <c r="I201" s="11"/>
      <c r="J201" s="11"/>
      <c r="K201" s="11"/>
      <c r="L201" s="11"/>
      <c r="M201" s="13"/>
      <c r="N201" s="93"/>
    </row>
    <row r="202" spans="1:14" ht="12.75" customHeight="1" x14ac:dyDescent="0.2">
      <c r="A202" s="91"/>
      <c r="B202" s="441" t="s">
        <v>78</v>
      </c>
      <c r="C202" s="442"/>
      <c r="D202" s="442"/>
      <c r="E202" s="443"/>
      <c r="F202" s="91"/>
      <c r="G202" s="453"/>
      <c r="H202" s="454"/>
      <c r="I202" s="454"/>
      <c r="J202" s="454"/>
      <c r="K202" s="454"/>
      <c r="L202" s="454"/>
      <c r="M202" s="455"/>
      <c r="N202" s="93"/>
    </row>
    <row r="203" spans="1:14" ht="12.75" customHeight="1" x14ac:dyDescent="0.2">
      <c r="A203" s="91"/>
      <c r="B203" s="444"/>
      <c r="C203" s="445"/>
      <c r="D203" s="445"/>
      <c r="E203" s="446"/>
      <c r="F203" s="91"/>
      <c r="G203" s="456"/>
      <c r="H203" s="457"/>
      <c r="I203" s="457"/>
      <c r="J203" s="457"/>
      <c r="K203" s="457"/>
      <c r="L203" s="457"/>
      <c r="M203" s="458"/>
      <c r="N203" s="93"/>
    </row>
    <row r="204" spans="1:14" ht="12.75" customHeight="1" x14ac:dyDescent="0.2">
      <c r="A204" s="91"/>
      <c r="B204" s="444"/>
      <c r="C204" s="445"/>
      <c r="D204" s="445"/>
      <c r="E204" s="446"/>
      <c r="F204" s="91"/>
      <c r="G204" s="456"/>
      <c r="H204" s="457"/>
      <c r="I204" s="457"/>
      <c r="J204" s="457"/>
      <c r="K204" s="457"/>
      <c r="L204" s="457"/>
      <c r="M204" s="458"/>
      <c r="N204" s="93"/>
    </row>
    <row r="205" spans="1:14" ht="12.75" customHeight="1" x14ac:dyDescent="0.2">
      <c r="A205" s="91"/>
      <c r="B205" s="444"/>
      <c r="C205" s="445"/>
      <c r="D205" s="445"/>
      <c r="E205" s="446"/>
      <c r="F205" s="91"/>
      <c r="G205" s="456"/>
      <c r="H205" s="457"/>
      <c r="I205" s="457"/>
      <c r="J205" s="457"/>
      <c r="K205" s="457"/>
      <c r="L205" s="457"/>
      <c r="M205" s="458"/>
      <c r="N205" s="93"/>
    </row>
    <row r="206" spans="1:14" ht="13.5" customHeight="1" thickBot="1" x14ac:dyDescent="0.25">
      <c r="A206" s="91"/>
      <c r="B206" s="447"/>
      <c r="C206" s="448"/>
      <c r="D206" s="448"/>
      <c r="E206" s="449"/>
      <c r="F206" s="91"/>
      <c r="G206" s="459"/>
      <c r="H206" s="460"/>
      <c r="I206" s="460"/>
      <c r="J206" s="460"/>
      <c r="K206" s="460"/>
      <c r="L206" s="460"/>
      <c r="M206" s="461"/>
      <c r="N206" s="93"/>
    </row>
    <row r="207" spans="1:14" ht="3.75" customHeight="1" thickBot="1" x14ac:dyDescent="0.25">
      <c r="A207" s="142"/>
      <c r="B207" s="6"/>
      <c r="C207" s="6"/>
      <c r="D207" s="6"/>
      <c r="E207" s="6"/>
      <c r="F207" s="6"/>
      <c r="G207" s="156"/>
      <c r="H207" s="156"/>
      <c r="I207" s="156"/>
      <c r="J207" s="156"/>
      <c r="K207" s="156"/>
      <c r="L207" s="156"/>
      <c r="M207" s="156"/>
      <c r="N207" s="93"/>
    </row>
    <row r="208" spans="1:14" ht="16.5" customHeight="1" x14ac:dyDescent="0.2">
      <c r="A208" s="435"/>
      <c r="B208" s="436"/>
      <c r="C208" s="436"/>
      <c r="D208" s="436"/>
      <c r="E208" s="436"/>
      <c r="F208" s="436"/>
      <c r="G208" s="436"/>
      <c r="H208" s="436"/>
      <c r="I208" s="436"/>
      <c r="J208" s="436"/>
      <c r="K208" s="436"/>
      <c r="L208" s="436"/>
      <c r="M208" s="436"/>
      <c r="N208" s="437"/>
    </row>
    <row r="209" spans="1:14" ht="16.5" customHeight="1" x14ac:dyDescent="0.2">
      <c r="A209" s="438"/>
      <c r="B209" s="439"/>
      <c r="C209" s="439"/>
      <c r="D209" s="439"/>
      <c r="E209" s="439"/>
      <c r="F209" s="439"/>
      <c r="G209" s="439"/>
      <c r="H209" s="439"/>
      <c r="I209" s="439"/>
      <c r="J209" s="439"/>
      <c r="K209" s="439"/>
      <c r="L209" s="439"/>
      <c r="M209" s="439"/>
      <c r="N209" s="440"/>
    </row>
    <row r="210" spans="1:14" ht="15.75" customHeight="1" x14ac:dyDescent="0.2">
      <c r="A210" s="438"/>
      <c r="B210" s="439"/>
      <c r="C210" s="439"/>
      <c r="D210" s="439"/>
      <c r="E210" s="439"/>
      <c r="F210" s="439"/>
      <c r="G210" s="439"/>
      <c r="H210" s="439"/>
      <c r="I210" s="439"/>
      <c r="J210" s="439"/>
      <c r="K210" s="439"/>
      <c r="L210" s="439"/>
      <c r="M210" s="439"/>
      <c r="N210" s="440"/>
    </row>
    <row r="211" spans="1:14" ht="6" hidden="1" customHeight="1" x14ac:dyDescent="0.2">
      <c r="A211" s="438"/>
      <c r="B211" s="439"/>
      <c r="C211" s="439"/>
      <c r="D211" s="439"/>
      <c r="E211" s="439"/>
      <c r="F211" s="439"/>
      <c r="G211" s="439"/>
      <c r="H211" s="439"/>
      <c r="I211" s="439"/>
      <c r="J211" s="439"/>
      <c r="K211" s="439"/>
      <c r="L211" s="439"/>
      <c r="M211" s="439"/>
      <c r="N211" s="440"/>
    </row>
    <row r="212" spans="1:14" x14ac:dyDescent="0.2">
      <c r="A212" s="438"/>
      <c r="B212" s="439"/>
      <c r="C212" s="439"/>
      <c r="D212" s="439"/>
      <c r="E212" s="439"/>
      <c r="F212" s="439"/>
      <c r="G212" s="439"/>
      <c r="H212" s="439"/>
      <c r="I212" s="439"/>
      <c r="J212" s="439"/>
      <c r="K212" s="439"/>
      <c r="L212" s="439"/>
      <c r="M212" s="439"/>
      <c r="N212" s="440"/>
    </row>
    <row r="213" spans="1:14" x14ac:dyDescent="0.2">
      <c r="A213" s="438"/>
      <c r="B213" s="439"/>
      <c r="C213" s="439"/>
      <c r="D213" s="439"/>
      <c r="E213" s="439"/>
      <c r="F213" s="439"/>
      <c r="G213" s="439"/>
      <c r="H213" s="439"/>
      <c r="I213" s="439"/>
      <c r="J213" s="439"/>
      <c r="K213" s="439"/>
      <c r="L213" s="439"/>
      <c r="M213" s="439"/>
      <c r="N213" s="440"/>
    </row>
    <row r="214" spans="1:14" ht="12.75" customHeight="1" thickBot="1" x14ac:dyDescent="0.25">
      <c r="A214" s="167"/>
      <c r="B214" s="168"/>
      <c r="C214" s="168"/>
      <c r="D214" s="168"/>
      <c r="E214" s="168"/>
      <c r="F214" s="168"/>
      <c r="G214" s="168"/>
      <c r="H214" s="168"/>
      <c r="I214" s="168"/>
      <c r="J214" s="168"/>
      <c r="K214" s="168"/>
      <c r="L214" s="168"/>
      <c r="M214" s="168"/>
      <c r="N214" s="169"/>
    </row>
    <row r="215" spans="1:14" ht="3" customHeight="1" x14ac:dyDescent="0.2"/>
    <row r="216" spans="1:14" hidden="1" x14ac:dyDescent="0.2"/>
    <row r="217" spans="1:14" hidden="1" x14ac:dyDescent="0.2"/>
    <row r="218" spans="1:14" hidden="1" x14ac:dyDescent="0.2"/>
  </sheetData>
  <sheetProtection algorithmName="SHA-512" hashValue="DasGIjHJS4RJ50dKRo8IK8GGDRlESU7M23fKDrrOwSO6JdiPqaXbKdReHFcrk4csWhNe7WXl3gy9pE84cxsHFA==" saltValue="EDq5UV8WeDX7m+g+VidTbQ==" spinCount="100000" sheet="1" objects="1" scenarios="1" selectLockedCells="1"/>
  <mergeCells count="86">
    <mergeCell ref="M2:M3"/>
    <mergeCell ref="I5:I10"/>
    <mergeCell ref="B12:M12"/>
    <mergeCell ref="B2:B3"/>
    <mergeCell ref="D2:D3"/>
    <mergeCell ref="E2:E3"/>
    <mergeCell ref="G2:H3"/>
    <mergeCell ref="I2:I3"/>
    <mergeCell ref="K2:K3"/>
    <mergeCell ref="G13:H13"/>
    <mergeCell ref="E14:E27"/>
    <mergeCell ref="I14:I27"/>
    <mergeCell ref="G64:H64"/>
    <mergeCell ref="G30:H30"/>
    <mergeCell ref="E31:E38"/>
    <mergeCell ref="I31:I38"/>
    <mergeCell ref="G41:H41"/>
    <mergeCell ref="E65:E73"/>
    <mergeCell ref="I65:I73"/>
    <mergeCell ref="G76:H76"/>
    <mergeCell ref="E42:E49"/>
    <mergeCell ref="I42:I49"/>
    <mergeCell ref="G52:H52"/>
    <mergeCell ref="E53:E61"/>
    <mergeCell ref="I53:I61"/>
    <mergeCell ref="G102:H102"/>
    <mergeCell ref="E103:E113"/>
    <mergeCell ref="I103:I113"/>
    <mergeCell ref="G116:H116"/>
    <mergeCell ref="E77:E88"/>
    <mergeCell ref="I77:I88"/>
    <mergeCell ref="G91:H91"/>
    <mergeCell ref="E92:E99"/>
    <mergeCell ref="I92:I99"/>
    <mergeCell ref="E117:E127"/>
    <mergeCell ref="I117:I127"/>
    <mergeCell ref="B136:E136"/>
    <mergeCell ref="G136:I136"/>
    <mergeCell ref="K136:M142"/>
    <mergeCell ref="B137:E137"/>
    <mergeCell ref="G137:I137"/>
    <mergeCell ref="B138:E138"/>
    <mergeCell ref="G138:I138"/>
    <mergeCell ref="B139:E139"/>
    <mergeCell ref="G139:I139"/>
    <mergeCell ref="B141:E142"/>
    <mergeCell ref="G141:I141"/>
    <mergeCell ref="G142:I142"/>
    <mergeCell ref="B184:E191"/>
    <mergeCell ref="A208:N213"/>
    <mergeCell ref="B193:E200"/>
    <mergeCell ref="G193:I193"/>
    <mergeCell ref="K193:M198"/>
    <mergeCell ref="G200:H200"/>
    <mergeCell ref="K200:M200"/>
    <mergeCell ref="B202:E206"/>
    <mergeCell ref="G202:M206"/>
    <mergeCell ref="K182:M182"/>
    <mergeCell ref="G191:H191"/>
    <mergeCell ref="K191:M191"/>
    <mergeCell ref="K160:M173"/>
    <mergeCell ref="G175:I175"/>
    <mergeCell ref="K175:M180"/>
    <mergeCell ref="G184:I184"/>
    <mergeCell ref="K184:M189"/>
    <mergeCell ref="B160:E173"/>
    <mergeCell ref="G182:H182"/>
    <mergeCell ref="B175:E182"/>
    <mergeCell ref="B154:E154"/>
    <mergeCell ref="G154:I154"/>
    <mergeCell ref="B156:E156"/>
    <mergeCell ref="G156:I156"/>
    <mergeCell ref="K146:M156"/>
    <mergeCell ref="B147:E147"/>
    <mergeCell ref="B150:E150"/>
    <mergeCell ref="G150:I150"/>
    <mergeCell ref="B151:E151"/>
    <mergeCell ref="G151:I151"/>
    <mergeCell ref="G152:I152"/>
    <mergeCell ref="G153:I153"/>
    <mergeCell ref="B152:E152"/>
    <mergeCell ref="B146:E146"/>
    <mergeCell ref="G146:I146"/>
    <mergeCell ref="G147:I147"/>
    <mergeCell ref="B149:E149"/>
    <mergeCell ref="G149:I149"/>
  </mergeCells>
  <phoneticPr fontId="43" type="noConversion"/>
  <conditionalFormatting sqref="G141">
    <cfRule type="cellIs" dxfId="129" priority="4" stopIfTrue="1" operator="equal">
      <formula>"Mark Contábil Informa:"</formula>
    </cfRule>
    <cfRule type="cellIs" dxfId="128" priority="5" stopIfTrue="1" operator="equal">
      <formula>"Mark Contábil Informa:"</formula>
    </cfRule>
    <cfRule type="cellIs" dxfId="127" priority="6" stopIfTrue="1" operator="equal">
      <formula>"Mark Contábil Informa:"</formula>
    </cfRule>
  </conditionalFormatting>
  <conditionalFormatting sqref="G142">
    <cfRule type="cellIs" dxfId="126" priority="1" stopIfTrue="1" operator="equal">
      <formula>"Atenção - Resultado Mensal Negativo"</formula>
    </cfRule>
    <cfRule type="cellIs" dxfId="125" priority="2" stopIfTrue="1" operator="equal">
      <formula>"Parabéns - Resultado Mensal Positivo"</formula>
    </cfRule>
    <cfRule type="cellIs" dxfId="124" priority="3" stopIfTrue="1" operator="equal">
      <formula>"Nem Positivo nem Negativo - No Limite"</formula>
    </cfRule>
  </conditionalFormatting>
  <conditionalFormatting sqref="G156">
    <cfRule type="cellIs" dxfId="123" priority="16" stopIfTrue="1" operator="equal">
      <formula>"Parabéns - Meta cumprida"</formula>
    </cfRule>
    <cfRule type="cellIs" dxfId="122" priority="17" stopIfTrue="1" operator="equal">
      <formula>"Atenção - Meta não cumprida"</formula>
    </cfRule>
  </conditionalFormatting>
  <conditionalFormatting sqref="G13:H13 G30:H30 G41:H41 G52:H52 G64:H64 G76:H76 G91:H91 G102:H102 G116:H116">
    <cfRule type="cellIs" dxfId="121" priority="7" stopIfTrue="1" operator="equal">
      <formula>"Sinal Verde - Abaixo do Orçado"</formula>
    </cfRule>
    <cfRule type="cellIs" dxfId="120" priority="8" stopIfTrue="1" operator="between">
      <formula>"Sinal Amarelo - Próximo ao Orçado"</formula>
      <formula>"Sinal Amarelo - Igual ao Orçado"</formula>
    </cfRule>
    <cfRule type="cellIs" dxfId="119" priority="9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AA384-0703-4A23-B524-F75215DA0E3E}">
  <dimension ref="A1:O218"/>
  <sheetViews>
    <sheetView showGridLines="0" zoomScale="80" zoomScaleNormal="80" zoomScaleSheetLayoutView="80" workbookViewId="0">
      <pane ySplit="4" topLeftCell="A5" activePane="bottomLeft" state="frozen"/>
      <selection activeCell="C6" sqref="C6:D6"/>
      <selection pane="bottomLeft"/>
    </sheetView>
  </sheetViews>
  <sheetFormatPr defaultColWidth="0" defaultRowHeight="12.75" customHeight="1" zeroHeight="1" x14ac:dyDescent="0.2"/>
  <cols>
    <col min="1" max="1" width="0.5703125" style="90" customWidth="1"/>
    <col min="2" max="2" width="36.7109375" style="90" customWidth="1"/>
    <col min="3" max="3" width="0.7109375" style="90" customWidth="1"/>
    <col min="4" max="4" width="18.7109375" style="90" customWidth="1"/>
    <col min="5" max="5" width="18" style="90" customWidth="1"/>
    <col min="6" max="6" width="0.7109375" style="90" customWidth="1"/>
    <col min="7" max="7" width="18.7109375" style="90" bestFit="1" customWidth="1"/>
    <col min="8" max="8" width="18.7109375" style="90" customWidth="1"/>
    <col min="9" max="9" width="18" style="90" customWidth="1"/>
    <col min="10" max="10" width="0.7109375" style="90" customWidth="1"/>
    <col min="11" max="11" width="15.5703125" style="90" customWidth="1"/>
    <col min="12" max="12" width="0.7109375" style="90" customWidth="1"/>
    <col min="13" max="13" width="18.85546875" style="90" customWidth="1"/>
    <col min="14" max="14" width="0.7109375" style="90" customWidth="1"/>
    <col min="15" max="15" width="0.28515625" style="90" customWidth="1"/>
    <col min="16" max="16384" width="9.140625" style="90" hidden="1"/>
  </cols>
  <sheetData>
    <row r="1" spans="1:14" ht="3.75" customHeight="1" thickBot="1" x14ac:dyDescent="0.25">
      <c r="A1" s="88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9"/>
    </row>
    <row r="2" spans="1:14" ht="21.75" customHeight="1" x14ac:dyDescent="0.2">
      <c r="A2" s="91"/>
      <c r="B2" s="402" t="s">
        <v>190</v>
      </c>
      <c r="C2" s="92"/>
      <c r="D2" s="404" t="s">
        <v>0</v>
      </c>
      <c r="E2" s="414"/>
      <c r="F2" s="92"/>
      <c r="G2" s="404" t="s">
        <v>1</v>
      </c>
      <c r="H2" s="419"/>
      <c r="I2" s="414"/>
      <c r="J2" s="92"/>
      <c r="K2" s="373" t="s">
        <v>2</v>
      </c>
      <c r="L2" s="92"/>
      <c r="M2" s="409" t="s">
        <v>3</v>
      </c>
      <c r="N2" s="93"/>
    </row>
    <row r="3" spans="1:14" ht="19.5" customHeight="1" thickBot="1" x14ac:dyDescent="0.25">
      <c r="A3" s="91"/>
      <c r="B3" s="403"/>
      <c r="C3" s="91"/>
      <c r="D3" s="405"/>
      <c r="E3" s="415"/>
      <c r="F3" s="91"/>
      <c r="G3" s="405"/>
      <c r="H3" s="420"/>
      <c r="I3" s="415"/>
      <c r="J3" s="91"/>
      <c r="K3" s="374"/>
      <c r="L3" s="91"/>
      <c r="M3" s="410"/>
      <c r="N3" s="93"/>
    </row>
    <row r="4" spans="1:14" s="95" customFormat="1" ht="13.5" thickBot="1" x14ac:dyDescent="0.25">
      <c r="A4" s="91"/>
      <c r="B4" s="185" t="s">
        <v>111</v>
      </c>
      <c r="C4" s="91"/>
      <c r="D4" s="186" t="s">
        <v>4</v>
      </c>
      <c r="E4" s="187" t="s">
        <v>5</v>
      </c>
      <c r="F4" s="91"/>
      <c r="G4" s="188" t="str">
        <f>'Página Inicial'!C6</f>
        <v>Nome Esposa</v>
      </c>
      <c r="H4" s="188" t="str">
        <f>'Página Inicial'!F6</f>
        <v>Nome Esposo</v>
      </c>
      <c r="I4" s="187" t="s">
        <v>5</v>
      </c>
      <c r="J4" s="91"/>
      <c r="K4" s="189" t="s">
        <v>4</v>
      </c>
      <c r="L4" s="94"/>
      <c r="M4" s="190" t="s">
        <v>107</v>
      </c>
      <c r="N4" s="93"/>
    </row>
    <row r="5" spans="1:14" ht="12.75" customHeight="1" x14ac:dyDescent="0.2">
      <c r="A5" s="91"/>
      <c r="B5" s="96" t="s">
        <v>118</v>
      </c>
      <c r="C5" s="91"/>
      <c r="D5" s="97"/>
      <c r="E5" s="98"/>
      <c r="F5" s="91"/>
      <c r="G5" s="97"/>
      <c r="H5" s="99"/>
      <c r="I5" s="416"/>
      <c r="J5" s="91"/>
      <c r="K5" s="100" t="str">
        <f t="shared" ref="K5:K10" si="0">IF(D5=0,"",(D5-G5-H5))</f>
        <v/>
      </c>
      <c r="L5" s="94"/>
      <c r="M5" s="101" t="str">
        <f t="shared" ref="M5:M10" si="1">IF((G5+H5)=0,"",IF(D5=0,"",IF((G5+H5)&lt;(D5*80%),"Abaixo do Orçado",IF(D5=(G5+H5),"Igual ao Orçado",IF(D5&gt;(G5+H5),"Próximo ao Orçado","Passou do Orçado")))))</f>
        <v/>
      </c>
      <c r="N5" s="93"/>
    </row>
    <row r="6" spans="1:14" x14ac:dyDescent="0.2">
      <c r="A6" s="91"/>
      <c r="B6" s="96" t="s">
        <v>119</v>
      </c>
      <c r="C6" s="91"/>
      <c r="D6" s="97"/>
      <c r="E6" s="102"/>
      <c r="F6" s="91"/>
      <c r="G6" s="106"/>
      <c r="H6" s="139"/>
      <c r="I6" s="417"/>
      <c r="J6" s="91"/>
      <c r="K6" s="100" t="str">
        <f t="shared" si="0"/>
        <v/>
      </c>
      <c r="L6" s="94"/>
      <c r="M6" s="101" t="str">
        <f t="shared" si="1"/>
        <v/>
      </c>
      <c r="N6" s="93"/>
    </row>
    <row r="7" spans="1:14" x14ac:dyDescent="0.2">
      <c r="A7" s="91"/>
      <c r="B7" s="96" t="s">
        <v>120</v>
      </c>
      <c r="C7" s="91"/>
      <c r="D7" s="97"/>
      <c r="E7" s="102"/>
      <c r="F7" s="91"/>
      <c r="G7" s="125"/>
      <c r="H7" s="126"/>
      <c r="I7" s="417"/>
      <c r="J7" s="91"/>
      <c r="K7" s="100" t="str">
        <f t="shared" si="0"/>
        <v/>
      </c>
      <c r="L7" s="94"/>
      <c r="M7" s="101" t="str">
        <f t="shared" si="1"/>
        <v/>
      </c>
      <c r="N7" s="93"/>
    </row>
    <row r="8" spans="1:14" x14ac:dyDescent="0.2">
      <c r="A8" s="91"/>
      <c r="B8" s="105"/>
      <c r="C8" s="91"/>
      <c r="D8" s="97"/>
      <c r="E8" s="102"/>
      <c r="F8" s="91"/>
      <c r="G8" s="103"/>
      <c r="H8" s="104"/>
      <c r="I8" s="417"/>
      <c r="J8" s="91"/>
      <c r="K8" s="100" t="str">
        <f t="shared" si="0"/>
        <v/>
      </c>
      <c r="L8" s="94"/>
      <c r="M8" s="101" t="str">
        <f t="shared" si="1"/>
        <v/>
      </c>
      <c r="N8" s="93"/>
    </row>
    <row r="9" spans="1:14" ht="13.5" thickBot="1" x14ac:dyDescent="0.25">
      <c r="A9" s="91"/>
      <c r="B9" s="105"/>
      <c r="C9" s="91"/>
      <c r="D9" s="106"/>
      <c r="E9" s="102"/>
      <c r="F9" s="91"/>
      <c r="G9" s="107"/>
      <c r="H9" s="108"/>
      <c r="I9" s="417"/>
      <c r="J9" s="91"/>
      <c r="K9" s="109" t="str">
        <f t="shared" si="0"/>
        <v/>
      </c>
      <c r="L9" s="94"/>
      <c r="M9" s="110" t="str">
        <f t="shared" si="1"/>
        <v/>
      </c>
      <c r="N9" s="93"/>
    </row>
    <row r="10" spans="1:14" ht="13.5" thickBot="1" x14ac:dyDescent="0.25">
      <c r="A10" s="91"/>
      <c r="B10" s="111" t="s">
        <v>6</v>
      </c>
      <c r="C10" s="91"/>
      <c r="D10" s="112"/>
      <c r="E10" s="113"/>
      <c r="F10" s="91"/>
      <c r="G10" s="114"/>
      <c r="H10" s="115"/>
      <c r="I10" s="418"/>
      <c r="J10" s="91"/>
      <c r="K10" s="116" t="str">
        <f t="shared" si="0"/>
        <v/>
      </c>
      <c r="L10" s="94"/>
      <c r="M10" s="117" t="str">
        <f t="shared" si="1"/>
        <v/>
      </c>
      <c r="N10" s="93"/>
    </row>
    <row r="11" spans="1:14" ht="13.5" thickBot="1" x14ac:dyDescent="0.25">
      <c r="A11" s="91"/>
      <c r="B11" s="195" t="s">
        <v>7</v>
      </c>
      <c r="C11" s="118"/>
      <c r="D11" s="194">
        <f>D5+D6+D7+D8+D9-D10</f>
        <v>0</v>
      </c>
      <c r="E11" s="193"/>
      <c r="F11" s="91"/>
      <c r="G11" s="194">
        <f>G5+G6+G7+G8+G9-G10</f>
        <v>0</v>
      </c>
      <c r="H11" s="194">
        <f>H5+H6+H7+H8+H9-H10</f>
        <v>0</v>
      </c>
      <c r="I11" s="193">
        <f>G11+H11</f>
        <v>0</v>
      </c>
      <c r="J11" s="91"/>
      <c r="K11" s="192" t="str">
        <f>IF(D11=0,"",D11-I11)</f>
        <v/>
      </c>
      <c r="L11" s="119"/>
      <c r="M11" s="191"/>
      <c r="N11" s="93"/>
    </row>
    <row r="12" spans="1:14" ht="19.5" customHeight="1" thickBot="1" x14ac:dyDescent="0.25">
      <c r="A12" s="91"/>
      <c r="B12" s="411" t="s">
        <v>8</v>
      </c>
      <c r="C12" s="412"/>
      <c r="D12" s="412"/>
      <c r="E12" s="412"/>
      <c r="F12" s="412"/>
      <c r="G12" s="412"/>
      <c r="H12" s="412"/>
      <c r="I12" s="412"/>
      <c r="J12" s="412"/>
      <c r="K12" s="412"/>
      <c r="L12" s="412"/>
      <c r="M12" s="413"/>
      <c r="N12" s="93"/>
    </row>
    <row r="13" spans="1:14" ht="26.25" thickBot="1" x14ac:dyDescent="0.25">
      <c r="A13" s="91"/>
      <c r="B13" s="300" t="s">
        <v>9</v>
      </c>
      <c r="C13" s="92"/>
      <c r="D13" s="197" t="s">
        <v>10</v>
      </c>
      <c r="E13" s="187" t="s">
        <v>11</v>
      </c>
      <c r="F13" s="92"/>
      <c r="G13" s="357" t="str">
        <f>IF(I28=0,"",IF(D28=0,"Preencher coluna Orçamento para melhor funcionamento da Planilha.",IF(I28&lt;(D28*80%),"Sinal Verde - Abaixo do Orçado",IF(D28=I28,"Sinal Amarelo - Igual ao Orçado",IF(D28&gt;I28,"Sinal Amarelo - Próximo ao Orçado","Sinal Vermelho - Passou do Orçado")))))</f>
        <v/>
      </c>
      <c r="H13" s="358"/>
      <c r="I13" s="187" t="s">
        <v>11</v>
      </c>
      <c r="J13" s="92"/>
      <c r="K13" s="198" t="s">
        <v>10</v>
      </c>
      <c r="L13" s="120"/>
      <c r="M13" s="198" t="s">
        <v>107</v>
      </c>
      <c r="N13" s="93"/>
    </row>
    <row r="14" spans="1:14" ht="12.75" customHeight="1" x14ac:dyDescent="0.2">
      <c r="A14" s="91"/>
      <c r="B14" s="121" t="s">
        <v>12</v>
      </c>
      <c r="C14" s="91"/>
      <c r="D14" s="122"/>
      <c r="E14" s="393" t="str">
        <f>IF(D28=0,"",D28/D130)</f>
        <v/>
      </c>
      <c r="F14" s="91"/>
      <c r="G14" s="97"/>
      <c r="H14" s="99"/>
      <c r="I14" s="393" t="str">
        <f>IF(I28=0,"",I28/I130)</f>
        <v/>
      </c>
      <c r="J14" s="91"/>
      <c r="K14" s="100" t="str">
        <f>IF(D14=0,"",(D14-G14-H14))</f>
        <v/>
      </c>
      <c r="L14" s="94"/>
      <c r="M14" s="101" t="str">
        <f>IF((G14+H14)=0,"",IF(D14=0,"",IF((G14+H14)&lt;(D14*80%),"Abaixo do Orçado",IF(D14=(G14+H14),"Igual ao Orçado",IF(D14&gt;(G14+H14),"Próximo ao Orçado","Passou do Orçado")))))</f>
        <v/>
      </c>
      <c r="N14" s="93"/>
    </row>
    <row r="15" spans="1:14" ht="12.75" customHeight="1" x14ac:dyDescent="0.2">
      <c r="A15" s="91"/>
      <c r="B15" s="96" t="s">
        <v>13</v>
      </c>
      <c r="C15" s="91"/>
      <c r="D15" s="122"/>
      <c r="E15" s="394"/>
      <c r="F15" s="91"/>
      <c r="G15" s="123"/>
      <c r="H15" s="124"/>
      <c r="I15" s="394"/>
      <c r="J15" s="91"/>
      <c r="K15" s="100" t="str">
        <f t="shared" ref="K15:K27" si="2">IF(D15=0,"",(D15-G15-H15))</f>
        <v/>
      </c>
      <c r="L15" s="94"/>
      <c r="M15" s="101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93"/>
    </row>
    <row r="16" spans="1:14" ht="12.75" customHeight="1" x14ac:dyDescent="0.2">
      <c r="A16" s="91"/>
      <c r="B16" s="96" t="s">
        <v>14</v>
      </c>
      <c r="C16" s="91"/>
      <c r="D16" s="122"/>
      <c r="E16" s="394"/>
      <c r="F16" s="91"/>
      <c r="G16" s="97"/>
      <c r="H16" s="99"/>
      <c r="I16" s="394"/>
      <c r="J16" s="91"/>
      <c r="K16" s="100" t="str">
        <f t="shared" si="2"/>
        <v/>
      </c>
      <c r="L16" s="94"/>
      <c r="M16" s="101" t="str">
        <f t="shared" si="3"/>
        <v/>
      </c>
      <c r="N16" s="93"/>
    </row>
    <row r="17" spans="1:14" ht="12.75" customHeight="1" x14ac:dyDescent="0.2">
      <c r="A17" s="91"/>
      <c r="B17" s="96" t="s">
        <v>15</v>
      </c>
      <c r="C17" s="91"/>
      <c r="D17" s="122"/>
      <c r="E17" s="394"/>
      <c r="F17" s="91"/>
      <c r="G17" s="97"/>
      <c r="H17" s="99"/>
      <c r="I17" s="394"/>
      <c r="J17" s="91"/>
      <c r="K17" s="100" t="str">
        <f t="shared" si="2"/>
        <v/>
      </c>
      <c r="L17" s="94"/>
      <c r="M17" s="101" t="str">
        <f t="shared" si="3"/>
        <v/>
      </c>
      <c r="N17" s="93"/>
    </row>
    <row r="18" spans="1:14" ht="12.75" customHeight="1" x14ac:dyDescent="0.2">
      <c r="A18" s="91"/>
      <c r="B18" s="96" t="s">
        <v>16</v>
      </c>
      <c r="C18" s="91"/>
      <c r="D18" s="122"/>
      <c r="E18" s="394"/>
      <c r="F18" s="91"/>
      <c r="G18" s="97"/>
      <c r="H18" s="99"/>
      <c r="I18" s="394"/>
      <c r="J18" s="91"/>
      <c r="K18" s="100" t="str">
        <f t="shared" si="2"/>
        <v/>
      </c>
      <c r="L18" s="94"/>
      <c r="M18" s="101" t="str">
        <f t="shared" si="3"/>
        <v/>
      </c>
      <c r="N18" s="93"/>
    </row>
    <row r="19" spans="1:14" ht="12.75" customHeight="1" x14ac:dyDescent="0.2">
      <c r="A19" s="91"/>
      <c r="B19" s="96" t="s">
        <v>17</v>
      </c>
      <c r="C19" s="91"/>
      <c r="D19" s="122"/>
      <c r="E19" s="394"/>
      <c r="F19" s="91"/>
      <c r="G19" s="97"/>
      <c r="H19" s="99"/>
      <c r="I19" s="394"/>
      <c r="J19" s="91"/>
      <c r="K19" s="100" t="str">
        <f t="shared" si="2"/>
        <v/>
      </c>
      <c r="L19" s="94"/>
      <c r="M19" s="101" t="str">
        <f t="shared" si="3"/>
        <v/>
      </c>
      <c r="N19" s="93"/>
    </row>
    <row r="20" spans="1:14" ht="12.75" customHeight="1" x14ac:dyDescent="0.2">
      <c r="A20" s="91"/>
      <c r="B20" s="96" t="s">
        <v>18</v>
      </c>
      <c r="C20" s="91"/>
      <c r="D20" s="122"/>
      <c r="E20" s="394"/>
      <c r="F20" s="91"/>
      <c r="G20" s="97"/>
      <c r="H20" s="99"/>
      <c r="I20" s="394"/>
      <c r="J20" s="91"/>
      <c r="K20" s="100" t="str">
        <f t="shared" si="2"/>
        <v/>
      </c>
      <c r="L20" s="94"/>
      <c r="M20" s="101" t="str">
        <f t="shared" si="3"/>
        <v/>
      </c>
      <c r="N20" s="93"/>
    </row>
    <row r="21" spans="1:14" ht="12.75" customHeight="1" x14ac:dyDescent="0.2">
      <c r="A21" s="91"/>
      <c r="B21" s="96" t="s">
        <v>19</v>
      </c>
      <c r="C21" s="91"/>
      <c r="D21" s="122"/>
      <c r="E21" s="394"/>
      <c r="F21" s="91"/>
      <c r="G21" s="97"/>
      <c r="H21" s="99"/>
      <c r="I21" s="394"/>
      <c r="J21" s="91"/>
      <c r="K21" s="100" t="str">
        <f t="shared" si="2"/>
        <v/>
      </c>
      <c r="L21" s="94"/>
      <c r="M21" s="101" t="str">
        <f t="shared" si="3"/>
        <v/>
      </c>
      <c r="N21" s="93"/>
    </row>
    <row r="22" spans="1:14" ht="12.75" customHeight="1" x14ac:dyDescent="0.2">
      <c r="A22" s="91"/>
      <c r="B22" s="96" t="s">
        <v>123</v>
      </c>
      <c r="C22" s="91"/>
      <c r="D22" s="97"/>
      <c r="E22" s="394"/>
      <c r="F22" s="91"/>
      <c r="G22" s="125"/>
      <c r="H22" s="126"/>
      <c r="I22" s="394"/>
      <c r="J22" s="91"/>
      <c r="K22" s="100" t="str">
        <f t="shared" si="2"/>
        <v/>
      </c>
      <c r="L22" s="94"/>
      <c r="M22" s="101" t="str">
        <f t="shared" si="3"/>
        <v/>
      </c>
      <c r="N22" s="93"/>
    </row>
    <row r="23" spans="1:14" ht="12.75" customHeight="1" x14ac:dyDescent="0.2">
      <c r="A23" s="91"/>
      <c r="B23" s="96" t="s">
        <v>20</v>
      </c>
      <c r="C23" s="91"/>
      <c r="D23" s="122"/>
      <c r="E23" s="394"/>
      <c r="F23" s="91"/>
      <c r="G23" s="103"/>
      <c r="H23" s="104"/>
      <c r="I23" s="394"/>
      <c r="J23" s="91"/>
      <c r="K23" s="100" t="str">
        <f t="shared" si="2"/>
        <v/>
      </c>
      <c r="L23" s="94"/>
      <c r="M23" s="101" t="str">
        <f t="shared" si="3"/>
        <v/>
      </c>
      <c r="N23" s="93"/>
    </row>
    <row r="24" spans="1:14" ht="12.75" customHeight="1" x14ac:dyDescent="0.2">
      <c r="A24" s="91"/>
      <c r="B24" s="96" t="s">
        <v>21</v>
      </c>
      <c r="C24" s="91"/>
      <c r="D24" s="106"/>
      <c r="E24" s="394"/>
      <c r="F24" s="91"/>
      <c r="G24" s="103"/>
      <c r="H24" s="104"/>
      <c r="I24" s="394"/>
      <c r="J24" s="91"/>
      <c r="K24" s="100" t="str">
        <f t="shared" si="2"/>
        <v/>
      </c>
      <c r="L24" s="94"/>
      <c r="M24" s="101" t="str">
        <f t="shared" si="3"/>
        <v/>
      </c>
      <c r="N24" s="93"/>
    </row>
    <row r="25" spans="1:14" ht="12.75" customHeight="1" x14ac:dyDescent="0.2">
      <c r="A25" s="91"/>
      <c r="B25" s="105"/>
      <c r="C25" s="91"/>
      <c r="D25" s="106"/>
      <c r="E25" s="394"/>
      <c r="F25" s="91"/>
      <c r="G25" s="103"/>
      <c r="H25" s="104"/>
      <c r="I25" s="394"/>
      <c r="J25" s="91"/>
      <c r="K25" s="100" t="str">
        <f t="shared" si="2"/>
        <v/>
      </c>
      <c r="L25" s="94"/>
      <c r="M25" s="101" t="str">
        <f t="shared" si="3"/>
        <v/>
      </c>
      <c r="N25" s="93"/>
    </row>
    <row r="26" spans="1:14" ht="12.75" customHeight="1" x14ac:dyDescent="0.2">
      <c r="A26" s="91"/>
      <c r="B26" s="105"/>
      <c r="C26" s="91"/>
      <c r="D26" s="106"/>
      <c r="E26" s="394"/>
      <c r="F26" s="91"/>
      <c r="G26" s="103"/>
      <c r="H26" s="104"/>
      <c r="I26" s="394"/>
      <c r="J26" s="91"/>
      <c r="K26" s="100" t="str">
        <f t="shared" si="2"/>
        <v/>
      </c>
      <c r="L26" s="94"/>
      <c r="M26" s="101" t="str">
        <f t="shared" si="3"/>
        <v/>
      </c>
      <c r="N26" s="93"/>
    </row>
    <row r="27" spans="1:14" ht="12.75" customHeight="1" thickBot="1" x14ac:dyDescent="0.25">
      <c r="A27" s="91"/>
      <c r="B27" s="105"/>
      <c r="C27" s="91"/>
      <c r="D27" s="106"/>
      <c r="E27" s="394"/>
      <c r="F27" s="91"/>
      <c r="G27" s="103"/>
      <c r="H27" s="104"/>
      <c r="I27" s="395"/>
      <c r="J27" s="91"/>
      <c r="K27" s="100" t="str">
        <f t="shared" si="2"/>
        <v/>
      </c>
      <c r="L27" s="94"/>
      <c r="M27" s="101" t="str">
        <f t="shared" si="3"/>
        <v/>
      </c>
      <c r="N27" s="93"/>
    </row>
    <row r="28" spans="1:14" ht="12.75" customHeight="1" thickBot="1" x14ac:dyDescent="0.25">
      <c r="A28" s="91"/>
      <c r="B28" s="127" t="s">
        <v>22</v>
      </c>
      <c r="C28" s="128"/>
      <c r="D28" s="202">
        <f>SUM(D14:D27)</f>
        <v>0</v>
      </c>
      <c r="E28" s="201"/>
      <c r="F28" s="128"/>
      <c r="G28" s="200">
        <f>SUM(G14:G27)</f>
        <v>0</v>
      </c>
      <c r="H28" s="199">
        <f>SUM(H14:H27)</f>
        <v>0</v>
      </c>
      <c r="I28" s="192">
        <f>G28+H28</f>
        <v>0</v>
      </c>
      <c r="J28" s="128"/>
      <c r="K28" s="192" t="str">
        <f>IF(D28=0,"",D28-I28)</f>
        <v/>
      </c>
      <c r="L28" s="131"/>
      <c r="M28" s="191"/>
      <c r="N28" s="93"/>
    </row>
    <row r="29" spans="1:14" ht="3.75" customHeight="1" thickBot="1" x14ac:dyDescent="0.25">
      <c r="A29" s="91"/>
      <c r="B29" s="224"/>
      <c r="C29" s="6"/>
      <c r="D29" s="133"/>
      <c r="E29" s="134"/>
      <c r="F29" s="135"/>
      <c r="G29" s="136"/>
      <c r="H29" s="136"/>
      <c r="I29" s="136"/>
      <c r="J29" s="135"/>
      <c r="K29" s="136"/>
      <c r="L29" s="135"/>
      <c r="M29" s="137"/>
      <c r="N29" s="93"/>
    </row>
    <row r="30" spans="1:14" ht="26.25" thickBot="1" x14ac:dyDescent="0.25">
      <c r="A30" s="91"/>
      <c r="B30" s="300" t="s">
        <v>23</v>
      </c>
      <c r="C30" s="92"/>
      <c r="D30" s="197" t="s">
        <v>10</v>
      </c>
      <c r="E30" s="204" t="s">
        <v>11</v>
      </c>
      <c r="F30" s="92"/>
      <c r="G30" s="357" t="str">
        <f>IF(I39=0,"",IF(D39=0,"Preencher coluna Orçamento para melhor funcionamento da Planilha.",IF(I39&lt;(D39*80%),"Sinal Verde - Abaixo do Orçado",IF(D39=I39,"Sinal Amarelo - Igual ao Orçado",IF(D39&gt;I39,"Sinal Amarelo - Próximo ao Orçado","Sinal Vermelho - Passou do Orçado")))))</f>
        <v/>
      </c>
      <c r="H30" s="358"/>
      <c r="I30" s="204" t="s">
        <v>11</v>
      </c>
      <c r="J30" s="92"/>
      <c r="K30" s="198" t="s">
        <v>10</v>
      </c>
      <c r="L30" s="138"/>
      <c r="M30" s="198" t="s">
        <v>107</v>
      </c>
      <c r="N30" s="93"/>
    </row>
    <row r="31" spans="1:14" ht="12.75" customHeight="1" x14ac:dyDescent="0.2">
      <c r="A31" s="91"/>
      <c r="B31" s="121" t="s">
        <v>128</v>
      </c>
      <c r="C31" s="91"/>
      <c r="D31" s="122"/>
      <c r="E31" s="393" t="str">
        <f>IF(D39=0,"",D39/D130)</f>
        <v/>
      </c>
      <c r="F31" s="91"/>
      <c r="G31" s="97"/>
      <c r="H31" s="99"/>
      <c r="I31" s="393" t="str">
        <f>IF(I39=0,"",I39/I130)</f>
        <v/>
      </c>
      <c r="J31" s="91"/>
      <c r="K31" s="100" t="str">
        <f t="shared" ref="K31:K38" si="4">IF(D31=0,"",(D31-G31-H31))</f>
        <v/>
      </c>
      <c r="L31" s="94"/>
      <c r="M31" s="101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93"/>
    </row>
    <row r="32" spans="1:14" ht="12.75" customHeight="1" x14ac:dyDescent="0.2">
      <c r="A32" s="91"/>
      <c r="B32" s="96" t="s">
        <v>24</v>
      </c>
      <c r="C32" s="91"/>
      <c r="D32" s="106"/>
      <c r="E32" s="394"/>
      <c r="F32" s="91"/>
      <c r="G32" s="97"/>
      <c r="H32" s="99"/>
      <c r="I32" s="394"/>
      <c r="J32" s="91"/>
      <c r="K32" s="100" t="str">
        <f t="shared" si="4"/>
        <v/>
      </c>
      <c r="L32" s="94"/>
      <c r="M32" s="101" t="str">
        <f t="shared" si="5"/>
        <v/>
      </c>
      <c r="N32" s="93"/>
    </row>
    <row r="33" spans="1:14" ht="12.75" customHeight="1" x14ac:dyDescent="0.2">
      <c r="A33" s="91"/>
      <c r="B33" s="96" t="s">
        <v>25</v>
      </c>
      <c r="C33" s="91"/>
      <c r="D33" s="106"/>
      <c r="E33" s="394"/>
      <c r="F33" s="91"/>
      <c r="G33" s="106"/>
      <c r="H33" s="139"/>
      <c r="I33" s="394"/>
      <c r="J33" s="91"/>
      <c r="K33" s="100" t="str">
        <f t="shared" si="4"/>
        <v/>
      </c>
      <c r="L33" s="94"/>
      <c r="M33" s="101" t="str">
        <f t="shared" si="5"/>
        <v/>
      </c>
      <c r="N33" s="93"/>
    </row>
    <row r="34" spans="1:14" ht="12.75" customHeight="1" x14ac:dyDescent="0.2">
      <c r="A34" s="91"/>
      <c r="B34" s="96" t="s">
        <v>20</v>
      </c>
      <c r="C34" s="91"/>
      <c r="D34" s="106"/>
      <c r="E34" s="394"/>
      <c r="F34" s="91"/>
      <c r="G34" s="125"/>
      <c r="H34" s="126"/>
      <c r="I34" s="394"/>
      <c r="J34" s="91"/>
      <c r="K34" s="100" t="str">
        <f t="shared" si="4"/>
        <v/>
      </c>
      <c r="L34" s="94"/>
      <c r="M34" s="101" t="str">
        <f t="shared" si="5"/>
        <v/>
      </c>
      <c r="N34" s="93"/>
    </row>
    <row r="35" spans="1:14" ht="12.75" customHeight="1" x14ac:dyDescent="0.2">
      <c r="A35" s="91"/>
      <c r="B35" s="96" t="s">
        <v>21</v>
      </c>
      <c r="C35" s="91"/>
      <c r="D35" s="106"/>
      <c r="E35" s="394"/>
      <c r="F35" s="91"/>
      <c r="G35" s="103"/>
      <c r="H35" s="104"/>
      <c r="I35" s="394"/>
      <c r="J35" s="91"/>
      <c r="K35" s="100" t="str">
        <f t="shared" si="4"/>
        <v/>
      </c>
      <c r="L35" s="94"/>
      <c r="M35" s="101" t="str">
        <f t="shared" si="5"/>
        <v/>
      </c>
      <c r="N35" s="93"/>
    </row>
    <row r="36" spans="1:14" ht="12.75" customHeight="1" x14ac:dyDescent="0.2">
      <c r="A36" s="91"/>
      <c r="B36" s="105"/>
      <c r="C36" s="91"/>
      <c r="D36" s="106"/>
      <c r="E36" s="394"/>
      <c r="F36" s="91"/>
      <c r="G36" s="103"/>
      <c r="H36" s="104"/>
      <c r="I36" s="394"/>
      <c r="J36" s="91"/>
      <c r="K36" s="100" t="str">
        <f t="shared" si="4"/>
        <v/>
      </c>
      <c r="L36" s="94"/>
      <c r="M36" s="101" t="str">
        <f t="shared" si="5"/>
        <v/>
      </c>
      <c r="N36" s="93"/>
    </row>
    <row r="37" spans="1:14" ht="12.75" customHeight="1" x14ac:dyDescent="0.2">
      <c r="A37" s="91"/>
      <c r="B37" s="105"/>
      <c r="C37" s="91"/>
      <c r="D37" s="106"/>
      <c r="E37" s="394"/>
      <c r="F37" s="91"/>
      <c r="G37" s="103"/>
      <c r="H37" s="104"/>
      <c r="I37" s="394"/>
      <c r="J37" s="91"/>
      <c r="K37" s="100" t="str">
        <f t="shared" si="4"/>
        <v/>
      </c>
      <c r="L37" s="94"/>
      <c r="M37" s="101" t="str">
        <f t="shared" si="5"/>
        <v/>
      </c>
      <c r="N37" s="93"/>
    </row>
    <row r="38" spans="1:14" ht="13.5" customHeight="1" thickBot="1" x14ac:dyDescent="0.25">
      <c r="A38" s="91"/>
      <c r="B38" s="140"/>
      <c r="C38" s="91"/>
      <c r="D38" s="106"/>
      <c r="E38" s="395"/>
      <c r="F38" s="91"/>
      <c r="G38" s="103"/>
      <c r="H38" s="104"/>
      <c r="I38" s="395"/>
      <c r="J38" s="91"/>
      <c r="K38" s="100" t="str">
        <f t="shared" si="4"/>
        <v/>
      </c>
      <c r="L38" s="94"/>
      <c r="M38" s="101" t="str">
        <f t="shared" si="5"/>
        <v/>
      </c>
      <c r="N38" s="93"/>
    </row>
    <row r="39" spans="1:14" ht="13.5" thickBot="1" x14ac:dyDescent="0.25">
      <c r="A39" s="142"/>
      <c r="B39" s="203" t="s">
        <v>26</v>
      </c>
      <c r="C39" s="143"/>
      <c r="D39" s="205">
        <f>SUM(D31:D38)</f>
        <v>0</v>
      </c>
      <c r="E39" s="205"/>
      <c r="F39" s="143"/>
      <c r="G39" s="205">
        <f>SUM(G31:G38)</f>
        <v>0</v>
      </c>
      <c r="H39" s="205">
        <f>SUM(H31:H38)</f>
        <v>0</v>
      </c>
      <c r="I39" s="205">
        <f>G39+H39</f>
        <v>0</v>
      </c>
      <c r="J39" s="143"/>
      <c r="K39" s="192" t="str">
        <f>IF(D39=0,"",D39-I39)</f>
        <v/>
      </c>
      <c r="L39" s="144"/>
      <c r="M39" s="192"/>
      <c r="N39" s="93"/>
    </row>
    <row r="40" spans="1:14" ht="3.75" customHeight="1" thickBot="1" x14ac:dyDescent="0.25">
      <c r="A40" s="91"/>
      <c r="B40" s="132"/>
      <c r="C40" s="6"/>
      <c r="D40" s="133"/>
      <c r="E40" s="134"/>
      <c r="F40" s="135"/>
      <c r="G40" s="136"/>
      <c r="H40" s="136"/>
      <c r="I40" s="136"/>
      <c r="J40" s="135"/>
      <c r="K40" s="136"/>
      <c r="L40" s="135"/>
      <c r="M40" s="137"/>
      <c r="N40" s="93"/>
    </row>
    <row r="41" spans="1:14" ht="26.25" thickBot="1" x14ac:dyDescent="0.25">
      <c r="A41" s="91"/>
      <c r="B41" s="300" t="s">
        <v>27</v>
      </c>
      <c r="C41" s="92"/>
      <c r="D41" s="206" t="s">
        <v>10</v>
      </c>
      <c r="E41" s="204" t="s">
        <v>11</v>
      </c>
      <c r="F41" s="92"/>
      <c r="G41" s="357" t="str">
        <f>IF(I50=0,"",IF(D50=0,"Preencher coluna Orçamento para melhor funcionamento da Planilha.",IF(I50&lt;(D50*80%),"Sinal Verde - Abaixo do Orçado",IF(D50=I50,"Sinal Amarelo - Igual ao Orçado",IF(D50&gt;I50,"Sinal Amarelo - Próximo ao Orçado","Sinal Vermelho - Passou do Orçado")))))</f>
        <v/>
      </c>
      <c r="H41" s="358"/>
      <c r="I41" s="204" t="s">
        <v>11</v>
      </c>
      <c r="J41" s="92"/>
      <c r="K41" s="198" t="s">
        <v>10</v>
      </c>
      <c r="L41" s="138"/>
      <c r="M41" s="198" t="s">
        <v>107</v>
      </c>
      <c r="N41" s="93"/>
    </row>
    <row r="42" spans="1:14" ht="12.75" customHeight="1" x14ac:dyDescent="0.2">
      <c r="A42" s="91"/>
      <c r="B42" s="121" t="s">
        <v>28</v>
      </c>
      <c r="C42" s="91"/>
      <c r="D42" s="122"/>
      <c r="E42" s="393" t="str">
        <f>IF(D50=0,"",D50/D130)</f>
        <v/>
      </c>
      <c r="F42" s="91"/>
      <c r="G42" s="97"/>
      <c r="H42" s="99"/>
      <c r="I42" s="393" t="str">
        <f>IF(I50=0,"",I50/I130)</f>
        <v/>
      </c>
      <c r="J42" s="91"/>
      <c r="K42" s="100" t="str">
        <f t="shared" ref="K42:K49" si="6">IF(D42=0,"",(D42-G42-H42))</f>
        <v/>
      </c>
      <c r="L42" s="94"/>
      <c r="M42" s="101" t="str">
        <f t="shared" ref="M42:M49" si="7">IF((G42+H42)=0,"",IF(D42=0,"",IF((G42+H42)&lt;(D42*80%),"Abaixo do Orçado",IF(D42=(G42+H42),"Igual ao Orçado",IF(D42&gt;(G42+H42),"Próximo ao Orçado","Passou do Orçado")))))</f>
        <v/>
      </c>
      <c r="N42" s="93"/>
    </row>
    <row r="43" spans="1:14" x14ac:dyDescent="0.2">
      <c r="A43" s="91"/>
      <c r="B43" s="96" t="s">
        <v>29</v>
      </c>
      <c r="C43" s="91"/>
      <c r="D43" s="106"/>
      <c r="E43" s="394"/>
      <c r="F43" s="91"/>
      <c r="G43" s="97"/>
      <c r="H43" s="99"/>
      <c r="I43" s="394"/>
      <c r="J43" s="91"/>
      <c r="K43" s="100" t="str">
        <f t="shared" si="6"/>
        <v/>
      </c>
      <c r="L43" s="94"/>
      <c r="M43" s="101" t="str">
        <f t="shared" si="7"/>
        <v/>
      </c>
      <c r="N43" s="93"/>
    </row>
    <row r="44" spans="1:14" ht="12.75" customHeight="1" x14ac:dyDescent="0.2">
      <c r="A44" s="91"/>
      <c r="B44" s="96" t="s">
        <v>30</v>
      </c>
      <c r="C44" s="91"/>
      <c r="D44" s="106"/>
      <c r="E44" s="394"/>
      <c r="F44" s="91"/>
      <c r="G44" s="97"/>
      <c r="H44" s="99"/>
      <c r="I44" s="394"/>
      <c r="J44" s="91"/>
      <c r="K44" s="100" t="str">
        <f t="shared" si="6"/>
        <v/>
      </c>
      <c r="L44" s="94"/>
      <c r="M44" s="101" t="str">
        <f t="shared" si="7"/>
        <v/>
      </c>
      <c r="N44" s="93"/>
    </row>
    <row r="45" spans="1:14" ht="12.75" customHeight="1" x14ac:dyDescent="0.2">
      <c r="A45" s="91"/>
      <c r="B45" s="96" t="s">
        <v>20</v>
      </c>
      <c r="C45" s="91"/>
      <c r="D45" s="106"/>
      <c r="E45" s="394"/>
      <c r="F45" s="91"/>
      <c r="G45" s="97"/>
      <c r="H45" s="99"/>
      <c r="I45" s="394"/>
      <c r="J45" s="91"/>
      <c r="K45" s="100" t="str">
        <f t="shared" si="6"/>
        <v/>
      </c>
      <c r="L45" s="94"/>
      <c r="M45" s="101" t="str">
        <f t="shared" si="7"/>
        <v/>
      </c>
      <c r="N45" s="93"/>
    </row>
    <row r="46" spans="1:14" ht="12.75" customHeight="1" x14ac:dyDescent="0.2">
      <c r="A46" s="91"/>
      <c r="B46" s="96" t="s">
        <v>21</v>
      </c>
      <c r="C46" s="91"/>
      <c r="D46" s="106"/>
      <c r="E46" s="394"/>
      <c r="F46" s="91"/>
      <c r="G46" s="103"/>
      <c r="H46" s="104"/>
      <c r="I46" s="394"/>
      <c r="J46" s="91"/>
      <c r="K46" s="100" t="str">
        <f t="shared" si="6"/>
        <v/>
      </c>
      <c r="L46" s="94"/>
      <c r="M46" s="101" t="str">
        <f t="shared" si="7"/>
        <v/>
      </c>
      <c r="N46" s="93"/>
    </row>
    <row r="47" spans="1:14" ht="12.75" customHeight="1" x14ac:dyDescent="0.2">
      <c r="A47" s="91"/>
      <c r="B47" s="105"/>
      <c r="C47" s="91"/>
      <c r="D47" s="106"/>
      <c r="E47" s="394"/>
      <c r="F47" s="91"/>
      <c r="G47" s="103"/>
      <c r="H47" s="104"/>
      <c r="I47" s="394"/>
      <c r="J47" s="91"/>
      <c r="K47" s="100" t="str">
        <f t="shared" si="6"/>
        <v/>
      </c>
      <c r="L47" s="94"/>
      <c r="M47" s="101" t="str">
        <f t="shared" si="7"/>
        <v/>
      </c>
      <c r="N47" s="93"/>
    </row>
    <row r="48" spans="1:14" ht="12.75" customHeight="1" x14ac:dyDescent="0.2">
      <c r="A48" s="91"/>
      <c r="B48" s="105"/>
      <c r="C48" s="91"/>
      <c r="D48" s="106"/>
      <c r="E48" s="394"/>
      <c r="F48" s="91"/>
      <c r="G48" s="103"/>
      <c r="H48" s="104"/>
      <c r="I48" s="394"/>
      <c r="J48" s="91"/>
      <c r="K48" s="100" t="str">
        <f t="shared" si="6"/>
        <v/>
      </c>
      <c r="L48" s="94"/>
      <c r="M48" s="101" t="str">
        <f t="shared" si="7"/>
        <v/>
      </c>
      <c r="N48" s="93"/>
    </row>
    <row r="49" spans="1:14" ht="13.5" customHeight="1" thickBot="1" x14ac:dyDescent="0.25">
      <c r="A49" s="91"/>
      <c r="B49" s="140"/>
      <c r="C49" s="91"/>
      <c r="D49" s="106"/>
      <c r="E49" s="395"/>
      <c r="F49" s="91"/>
      <c r="G49" s="103"/>
      <c r="H49" s="104"/>
      <c r="I49" s="395"/>
      <c r="J49" s="91"/>
      <c r="K49" s="100" t="str">
        <f t="shared" si="6"/>
        <v/>
      </c>
      <c r="L49" s="94"/>
      <c r="M49" s="101" t="str">
        <f t="shared" si="7"/>
        <v/>
      </c>
      <c r="N49" s="93"/>
    </row>
    <row r="50" spans="1:14" ht="13.5" thickBot="1" x14ac:dyDescent="0.25">
      <c r="A50" s="91"/>
      <c r="B50" s="207" t="s">
        <v>31</v>
      </c>
      <c r="C50" s="128"/>
      <c r="D50" s="208">
        <f>SUM(D42:D49)</f>
        <v>0</v>
      </c>
      <c r="E50" s="205"/>
      <c r="F50" s="128"/>
      <c r="G50" s="208">
        <f>SUM(G42:G49)</f>
        <v>0</v>
      </c>
      <c r="H50" s="209">
        <f>SUM(H42:H49)</f>
        <v>0</v>
      </c>
      <c r="I50" s="205">
        <f>G50+H50</f>
        <v>0</v>
      </c>
      <c r="J50" s="128"/>
      <c r="K50" s="192" t="str">
        <f>IF(D50=0,"",D50-I50)</f>
        <v/>
      </c>
      <c r="L50" s="145"/>
      <c r="M50" s="210"/>
      <c r="N50" s="93"/>
    </row>
    <row r="51" spans="1:14" ht="3.75" customHeight="1" thickBot="1" x14ac:dyDescent="0.25">
      <c r="A51" s="91"/>
      <c r="B51" s="132"/>
      <c r="C51" s="6"/>
      <c r="D51" s="133"/>
      <c r="E51" s="134"/>
      <c r="F51" s="135"/>
      <c r="G51" s="136"/>
      <c r="H51" s="136"/>
      <c r="I51" s="136"/>
      <c r="J51" s="135"/>
      <c r="K51" s="136"/>
      <c r="L51" s="135"/>
      <c r="M51" s="137"/>
      <c r="N51" s="93"/>
    </row>
    <row r="52" spans="1:14" ht="27" customHeight="1" thickBot="1" x14ac:dyDescent="0.25">
      <c r="A52" s="91"/>
      <c r="B52" s="300" t="s">
        <v>121</v>
      </c>
      <c r="C52" s="92"/>
      <c r="D52" s="206" t="s">
        <v>10</v>
      </c>
      <c r="E52" s="204" t="s">
        <v>11</v>
      </c>
      <c r="F52" s="92"/>
      <c r="G52" s="357" t="str">
        <f>IF(I62=0,"",IF(D62=0,"Preencher coluna Orçamento para melhor funcionamento da Planilha.",IF(I62&lt;(D62*80%),"Sinal Verde - Abaixo do Orçado",IF(D62=I62,"Sinal Amarelo - Igual ao Orçado",IF(D62&gt;I62,"Sinal Amarelo - Próximo ao Orçado","Sinal Vermelho - Passou do Orçado")))))</f>
        <v/>
      </c>
      <c r="H52" s="358"/>
      <c r="I52" s="204" t="s">
        <v>11</v>
      </c>
      <c r="J52" s="92"/>
      <c r="K52" s="198" t="s">
        <v>10</v>
      </c>
      <c r="L52" s="138"/>
      <c r="M52" s="198" t="s">
        <v>107</v>
      </c>
      <c r="N52" s="93"/>
    </row>
    <row r="53" spans="1:14" ht="12.75" customHeight="1" x14ac:dyDescent="0.2">
      <c r="A53" s="91"/>
      <c r="B53" s="121" t="s">
        <v>112</v>
      </c>
      <c r="C53" s="91"/>
      <c r="D53" s="122"/>
      <c r="E53" s="393" t="str">
        <f>IF(D62=0,"",D62/D130)</f>
        <v/>
      </c>
      <c r="F53" s="91"/>
      <c r="G53" s="103"/>
      <c r="H53" s="104"/>
      <c r="I53" s="393" t="str">
        <f>IF(I62=0,"",I62/I130)</f>
        <v/>
      </c>
      <c r="J53" s="91"/>
      <c r="K53" s="100" t="str">
        <f t="shared" ref="K53:K61" si="8">IF(D53=0,"",(D53-G53-H53))</f>
        <v/>
      </c>
      <c r="L53" s="94"/>
      <c r="M53" s="101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93"/>
    </row>
    <row r="54" spans="1:14" x14ac:dyDescent="0.2">
      <c r="A54" s="91"/>
      <c r="B54" s="96" t="s">
        <v>47</v>
      </c>
      <c r="C54" s="91"/>
      <c r="D54" s="106"/>
      <c r="E54" s="394"/>
      <c r="F54" s="91"/>
      <c r="G54" s="103"/>
      <c r="H54" s="104"/>
      <c r="I54" s="394"/>
      <c r="J54" s="91"/>
      <c r="K54" s="100" t="str">
        <f t="shared" si="8"/>
        <v/>
      </c>
      <c r="L54" s="94"/>
      <c r="M54" s="101" t="str">
        <f t="shared" si="9"/>
        <v/>
      </c>
      <c r="N54" s="93"/>
    </row>
    <row r="55" spans="1:14" ht="12.75" customHeight="1" x14ac:dyDescent="0.2">
      <c r="A55" s="91"/>
      <c r="B55" s="96" t="s">
        <v>48</v>
      </c>
      <c r="C55" s="91"/>
      <c r="D55" s="106"/>
      <c r="E55" s="394"/>
      <c r="F55" s="91"/>
      <c r="G55" s="103"/>
      <c r="H55" s="104"/>
      <c r="I55" s="394"/>
      <c r="J55" s="91"/>
      <c r="K55" s="100" t="str">
        <f t="shared" si="8"/>
        <v/>
      </c>
      <c r="L55" s="94"/>
      <c r="M55" s="101" t="str">
        <f t="shared" si="9"/>
        <v/>
      </c>
      <c r="N55" s="93"/>
    </row>
    <row r="56" spans="1:14" ht="12.75" customHeight="1" x14ac:dyDescent="0.2">
      <c r="A56" s="91"/>
      <c r="B56" s="96" t="s">
        <v>127</v>
      </c>
      <c r="C56" s="91"/>
      <c r="D56" s="106"/>
      <c r="E56" s="394"/>
      <c r="F56" s="91"/>
      <c r="G56" s="103"/>
      <c r="H56" s="104"/>
      <c r="I56" s="394"/>
      <c r="J56" s="91"/>
      <c r="K56" s="100" t="str">
        <f t="shared" si="8"/>
        <v/>
      </c>
      <c r="L56" s="94"/>
      <c r="M56" s="101" t="str">
        <f t="shared" si="9"/>
        <v/>
      </c>
      <c r="N56" s="93"/>
    </row>
    <row r="57" spans="1:14" ht="12.75" customHeight="1" x14ac:dyDescent="0.2">
      <c r="A57" s="91"/>
      <c r="B57" s="96" t="s">
        <v>38</v>
      </c>
      <c r="C57" s="91"/>
      <c r="D57" s="106"/>
      <c r="E57" s="394"/>
      <c r="F57" s="91"/>
      <c r="G57" s="103"/>
      <c r="H57" s="104"/>
      <c r="I57" s="394"/>
      <c r="J57" s="91"/>
      <c r="K57" s="100" t="str">
        <f t="shared" si="8"/>
        <v/>
      </c>
      <c r="L57" s="94"/>
      <c r="M57" s="101" t="str">
        <f t="shared" si="9"/>
        <v/>
      </c>
      <c r="N57" s="93"/>
    </row>
    <row r="58" spans="1:14" ht="12.75" customHeight="1" x14ac:dyDescent="0.2">
      <c r="A58" s="91"/>
      <c r="B58" s="96" t="s">
        <v>39</v>
      </c>
      <c r="C58" s="91"/>
      <c r="D58" s="106"/>
      <c r="E58" s="394"/>
      <c r="F58" s="91"/>
      <c r="G58" s="103"/>
      <c r="H58" s="104"/>
      <c r="I58" s="394"/>
      <c r="J58" s="91"/>
      <c r="K58" s="100" t="str">
        <f t="shared" si="8"/>
        <v/>
      </c>
      <c r="L58" s="94"/>
      <c r="M58" s="101" t="str">
        <f t="shared" si="9"/>
        <v/>
      </c>
      <c r="N58" s="93"/>
    </row>
    <row r="59" spans="1:14" ht="12.75" customHeight="1" x14ac:dyDescent="0.2">
      <c r="A59" s="91"/>
      <c r="B59" s="96"/>
      <c r="C59" s="91"/>
      <c r="D59" s="106"/>
      <c r="E59" s="394"/>
      <c r="F59" s="91"/>
      <c r="G59" s="103"/>
      <c r="H59" s="104"/>
      <c r="I59" s="394"/>
      <c r="J59" s="91"/>
      <c r="K59" s="100" t="str">
        <f t="shared" si="8"/>
        <v/>
      </c>
      <c r="L59" s="94"/>
      <c r="M59" s="101" t="str">
        <f t="shared" si="9"/>
        <v/>
      </c>
      <c r="N59" s="93"/>
    </row>
    <row r="60" spans="1:14" ht="12.75" customHeight="1" x14ac:dyDescent="0.2">
      <c r="A60" s="91"/>
      <c r="B60" s="96"/>
      <c r="C60" s="91"/>
      <c r="D60" s="106"/>
      <c r="E60" s="394"/>
      <c r="F60" s="91"/>
      <c r="G60" s="103"/>
      <c r="H60" s="104"/>
      <c r="I60" s="394"/>
      <c r="J60" s="91"/>
      <c r="K60" s="100" t="str">
        <f t="shared" si="8"/>
        <v/>
      </c>
      <c r="L60" s="94"/>
      <c r="M60" s="101" t="str">
        <f t="shared" si="9"/>
        <v/>
      </c>
      <c r="N60" s="93"/>
    </row>
    <row r="61" spans="1:14" ht="13.5" customHeight="1" thickBot="1" x14ac:dyDescent="0.25">
      <c r="A61" s="91"/>
      <c r="B61" s="140"/>
      <c r="C61" s="128"/>
      <c r="D61" s="139"/>
      <c r="E61" s="395"/>
      <c r="F61" s="91"/>
      <c r="G61" s="107"/>
      <c r="H61" s="108"/>
      <c r="I61" s="395"/>
      <c r="J61" s="91"/>
      <c r="K61" s="100" t="str">
        <f t="shared" si="8"/>
        <v/>
      </c>
      <c r="L61" s="94"/>
      <c r="M61" s="101" t="str">
        <f t="shared" si="9"/>
        <v/>
      </c>
      <c r="N61" s="93"/>
    </row>
    <row r="62" spans="1:14" ht="13.5" thickBot="1" x14ac:dyDescent="0.25">
      <c r="A62" s="91"/>
      <c r="B62" s="207" t="s">
        <v>40</v>
      </c>
      <c r="C62" s="128"/>
      <c r="D62" s="205">
        <f>SUM(D53:D61)</f>
        <v>0</v>
      </c>
      <c r="E62" s="211"/>
      <c r="F62" s="128"/>
      <c r="G62" s="202">
        <f>SUM(G53:G61)</f>
        <v>0</v>
      </c>
      <c r="H62" s="212">
        <f>SUM(H53:H61)</f>
        <v>0</v>
      </c>
      <c r="I62" s="211">
        <f>G62+H62</f>
        <v>0</v>
      </c>
      <c r="J62" s="128"/>
      <c r="K62" s="192" t="str">
        <f>IF(D62=0,"",D62-I62)</f>
        <v/>
      </c>
      <c r="L62" s="145"/>
      <c r="M62" s="192"/>
      <c r="N62" s="93"/>
    </row>
    <row r="63" spans="1:14" ht="3.75" customHeight="1" thickBot="1" x14ac:dyDescent="0.25">
      <c r="A63" s="91"/>
      <c r="B63" s="132"/>
      <c r="C63" s="6"/>
      <c r="D63" s="133"/>
      <c r="E63" s="134"/>
      <c r="F63" s="135"/>
      <c r="G63" s="136"/>
      <c r="H63" s="136"/>
      <c r="I63" s="136"/>
      <c r="J63" s="135"/>
      <c r="K63" s="136"/>
      <c r="L63" s="135"/>
      <c r="M63" s="137"/>
      <c r="N63" s="93"/>
    </row>
    <row r="64" spans="1:14" ht="26.25" thickBot="1" x14ac:dyDescent="0.25">
      <c r="A64" s="91"/>
      <c r="B64" s="300" t="s">
        <v>41</v>
      </c>
      <c r="C64" s="92"/>
      <c r="D64" s="206" t="s">
        <v>10</v>
      </c>
      <c r="E64" s="204" t="s">
        <v>11</v>
      </c>
      <c r="F64" s="92"/>
      <c r="G64" s="357" t="str">
        <f>IF(I74=0,"",IF(D74=0,"Preencher coluna Orçamento para melhor funcionamento da Planilha.",IF(I74&lt;(D74*80%),"Sinal Verde - Abaixo do Orçado",IF(D74=I74,"Sinal Amarelo - Igual ao Orçado",IF(D74&gt;I74,"Sinal Amarelo - Próximo ao Orçado","Sinal Vermelho - Passou do Orçado")))))</f>
        <v/>
      </c>
      <c r="H64" s="358"/>
      <c r="I64" s="204" t="s">
        <v>11</v>
      </c>
      <c r="J64" s="92"/>
      <c r="K64" s="198" t="s">
        <v>10</v>
      </c>
      <c r="L64" s="138"/>
      <c r="M64" s="198" t="s">
        <v>107</v>
      </c>
      <c r="N64" s="93"/>
    </row>
    <row r="65" spans="1:14" ht="12.75" customHeight="1" x14ac:dyDescent="0.2">
      <c r="A65" s="91"/>
      <c r="B65" s="121" t="s">
        <v>42</v>
      </c>
      <c r="C65" s="91"/>
      <c r="D65" s="122"/>
      <c r="E65" s="393" t="str">
        <f>IF(D74=0,"",D74/D130)</f>
        <v/>
      </c>
      <c r="F65" s="91"/>
      <c r="G65" s="97"/>
      <c r="H65" s="99"/>
      <c r="I65" s="393" t="str">
        <f>IF(I74=0,"",I74/I130)</f>
        <v/>
      </c>
      <c r="J65" s="91"/>
      <c r="K65" s="100" t="str">
        <f t="shared" ref="K65:K73" si="10">IF(D65=0,"",(D65-G65-H65))</f>
        <v/>
      </c>
      <c r="L65" s="94"/>
      <c r="M65" s="101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93"/>
    </row>
    <row r="66" spans="1:14" x14ac:dyDescent="0.2">
      <c r="A66" s="91"/>
      <c r="B66" s="96" t="s">
        <v>43</v>
      </c>
      <c r="C66" s="91"/>
      <c r="D66" s="106"/>
      <c r="E66" s="394"/>
      <c r="F66" s="91"/>
      <c r="G66" s="97"/>
      <c r="H66" s="99"/>
      <c r="I66" s="394"/>
      <c r="J66" s="91"/>
      <c r="K66" s="100" t="str">
        <f t="shared" si="10"/>
        <v/>
      </c>
      <c r="L66" s="94"/>
      <c r="M66" s="101" t="str">
        <f t="shared" si="11"/>
        <v/>
      </c>
      <c r="N66" s="93"/>
    </row>
    <row r="67" spans="1:14" ht="12.75" customHeight="1" x14ac:dyDescent="0.2">
      <c r="A67" s="91"/>
      <c r="B67" s="96" t="s">
        <v>44</v>
      </c>
      <c r="C67" s="91"/>
      <c r="D67" s="106"/>
      <c r="E67" s="394"/>
      <c r="F67" s="91"/>
      <c r="G67" s="97"/>
      <c r="H67" s="99"/>
      <c r="I67" s="394"/>
      <c r="J67" s="91"/>
      <c r="K67" s="100" t="str">
        <f t="shared" si="10"/>
        <v/>
      </c>
      <c r="L67" s="94"/>
      <c r="M67" s="101" t="str">
        <f t="shared" si="11"/>
        <v/>
      </c>
      <c r="N67" s="93"/>
    </row>
    <row r="68" spans="1:14" ht="12.75" customHeight="1" x14ac:dyDescent="0.2">
      <c r="A68" s="91"/>
      <c r="B68" s="96" t="s">
        <v>45</v>
      </c>
      <c r="C68" s="91"/>
      <c r="D68" s="106"/>
      <c r="E68" s="394"/>
      <c r="F68" s="91"/>
      <c r="G68" s="97"/>
      <c r="H68" s="99"/>
      <c r="I68" s="394"/>
      <c r="J68" s="91"/>
      <c r="K68" s="100" t="str">
        <f t="shared" si="10"/>
        <v/>
      </c>
      <c r="L68" s="94"/>
      <c r="M68" s="101" t="str">
        <f t="shared" si="11"/>
        <v/>
      </c>
      <c r="N68" s="93"/>
    </row>
    <row r="69" spans="1:14" ht="12.75" customHeight="1" x14ac:dyDescent="0.2">
      <c r="A69" s="91"/>
      <c r="B69" s="96" t="s">
        <v>38</v>
      </c>
      <c r="C69" s="91"/>
      <c r="D69" s="106"/>
      <c r="E69" s="394"/>
      <c r="F69" s="91"/>
      <c r="G69" s="97"/>
      <c r="H69" s="99"/>
      <c r="I69" s="394"/>
      <c r="J69" s="91"/>
      <c r="K69" s="100" t="str">
        <f t="shared" si="10"/>
        <v/>
      </c>
      <c r="L69" s="94"/>
      <c r="M69" s="101" t="str">
        <f t="shared" si="11"/>
        <v/>
      </c>
      <c r="N69" s="93"/>
    </row>
    <row r="70" spans="1:14" ht="12.75" customHeight="1" x14ac:dyDescent="0.2">
      <c r="A70" s="91"/>
      <c r="B70" s="96" t="s">
        <v>39</v>
      </c>
      <c r="C70" s="91"/>
      <c r="D70" s="106"/>
      <c r="E70" s="394"/>
      <c r="F70" s="91"/>
      <c r="G70" s="97"/>
      <c r="H70" s="99"/>
      <c r="I70" s="394"/>
      <c r="J70" s="91"/>
      <c r="K70" s="100" t="str">
        <f t="shared" si="10"/>
        <v/>
      </c>
      <c r="L70" s="94"/>
      <c r="M70" s="101" t="str">
        <f t="shared" si="11"/>
        <v/>
      </c>
      <c r="N70" s="93"/>
    </row>
    <row r="71" spans="1:14" ht="12.75" customHeight="1" x14ac:dyDescent="0.2">
      <c r="A71" s="91"/>
      <c r="B71" s="105"/>
      <c r="C71" s="91"/>
      <c r="D71" s="106"/>
      <c r="E71" s="394"/>
      <c r="F71" s="91"/>
      <c r="G71" s="125"/>
      <c r="H71" s="126"/>
      <c r="I71" s="394"/>
      <c r="J71" s="91"/>
      <c r="K71" s="100" t="str">
        <f t="shared" si="10"/>
        <v/>
      </c>
      <c r="L71" s="94"/>
      <c r="M71" s="101" t="str">
        <f t="shared" si="11"/>
        <v/>
      </c>
      <c r="N71" s="93"/>
    </row>
    <row r="72" spans="1:14" ht="12.75" customHeight="1" x14ac:dyDescent="0.2">
      <c r="A72" s="91"/>
      <c r="B72" s="105"/>
      <c r="C72" s="91"/>
      <c r="D72" s="106"/>
      <c r="E72" s="394"/>
      <c r="F72" s="91"/>
      <c r="G72" s="103"/>
      <c r="H72" s="104"/>
      <c r="I72" s="394"/>
      <c r="J72" s="91"/>
      <c r="K72" s="100" t="str">
        <f t="shared" si="10"/>
        <v/>
      </c>
      <c r="L72" s="94"/>
      <c r="M72" s="101" t="str">
        <f t="shared" si="11"/>
        <v/>
      </c>
      <c r="N72" s="93"/>
    </row>
    <row r="73" spans="1:14" ht="13.5" customHeight="1" thickBot="1" x14ac:dyDescent="0.25">
      <c r="A73" s="91"/>
      <c r="B73" s="105"/>
      <c r="C73" s="91"/>
      <c r="D73" s="141"/>
      <c r="E73" s="395"/>
      <c r="F73" s="91"/>
      <c r="G73" s="103"/>
      <c r="H73" s="104"/>
      <c r="I73" s="395"/>
      <c r="J73" s="91"/>
      <c r="K73" s="100" t="str">
        <f t="shared" si="10"/>
        <v/>
      </c>
      <c r="L73" s="94"/>
      <c r="M73" s="101" t="str">
        <f t="shared" si="11"/>
        <v/>
      </c>
      <c r="N73" s="93"/>
    </row>
    <row r="74" spans="1:14" ht="13.5" thickBot="1" x14ac:dyDescent="0.25">
      <c r="A74" s="91"/>
      <c r="B74" s="203" t="s">
        <v>46</v>
      </c>
      <c r="C74" s="128"/>
      <c r="D74" s="208">
        <f>SUM(D65:D73)</f>
        <v>0</v>
      </c>
      <c r="E74" s="205"/>
      <c r="F74" s="128"/>
      <c r="G74" s="208">
        <f>SUM(G65:G73)</f>
        <v>0</v>
      </c>
      <c r="H74" s="209">
        <f>SUM(H65:H73)</f>
        <v>0</v>
      </c>
      <c r="I74" s="205">
        <f>G74+H74</f>
        <v>0</v>
      </c>
      <c r="J74" s="128"/>
      <c r="K74" s="192" t="str">
        <f>IF(D74=0,"",D74-I74)</f>
        <v/>
      </c>
      <c r="L74" s="145"/>
      <c r="M74" s="210"/>
      <c r="N74" s="93"/>
    </row>
    <row r="75" spans="1:14" ht="3.75" customHeight="1" thickBot="1" x14ac:dyDescent="0.25">
      <c r="A75" s="91"/>
      <c r="B75" s="132"/>
      <c r="C75" s="6"/>
      <c r="D75" s="133"/>
      <c r="E75" s="134"/>
      <c r="F75" s="135"/>
      <c r="G75" s="136"/>
      <c r="H75" s="136"/>
      <c r="I75" s="136"/>
      <c r="J75" s="135"/>
      <c r="K75" s="136"/>
      <c r="L75" s="135"/>
      <c r="M75" s="137"/>
      <c r="N75" s="93"/>
    </row>
    <row r="76" spans="1:14" ht="26.25" thickBot="1" x14ac:dyDescent="0.25">
      <c r="A76" s="91"/>
      <c r="B76" s="300" t="s">
        <v>122</v>
      </c>
      <c r="C76" s="92"/>
      <c r="D76" s="206" t="s">
        <v>10</v>
      </c>
      <c r="E76" s="204" t="s">
        <v>11</v>
      </c>
      <c r="F76" s="92"/>
      <c r="G76" s="357" t="str">
        <f>IF(I89=0,"",IF(D89=0,"Preencher coluna Orçamento para melhor funcionamento da Planilha.",IF(I89&lt;(D89*80%),"Sinal Verde - Abaixo do Orçado",IF(D89=I89,"Sinal Amarelo - Igual ao Orçado",IF(D89&gt;I89,"Sinal Amarelo - Próximo ao Orçado","Sinal Vermelho - Passou do Orçado")))))</f>
        <v/>
      </c>
      <c r="H76" s="358"/>
      <c r="I76" s="204" t="s">
        <v>11</v>
      </c>
      <c r="J76" s="92"/>
      <c r="K76" s="198" t="s">
        <v>10</v>
      </c>
      <c r="L76" s="138"/>
      <c r="M76" s="198" t="s">
        <v>107</v>
      </c>
      <c r="N76" s="93"/>
    </row>
    <row r="77" spans="1:14" ht="12.75" customHeight="1" x14ac:dyDescent="0.2">
      <c r="A77" s="91"/>
      <c r="B77" s="121" t="s">
        <v>32</v>
      </c>
      <c r="C77" s="91"/>
      <c r="D77" s="122"/>
      <c r="E77" s="393" t="str">
        <f>IF(D89=0,"",D89/D130)</f>
        <v/>
      </c>
      <c r="F77" s="91"/>
      <c r="G77" s="97"/>
      <c r="H77" s="99"/>
      <c r="I77" s="393" t="str">
        <f>IF(I89=0,"",I89/I130)</f>
        <v/>
      </c>
      <c r="J77" s="91"/>
      <c r="K77" s="100" t="str">
        <f t="shared" ref="K77:K88" si="12">IF(D77=0,"",(D77-G77-H77))</f>
        <v/>
      </c>
      <c r="L77" s="94"/>
      <c r="M77" s="101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93"/>
    </row>
    <row r="78" spans="1:14" x14ac:dyDescent="0.2">
      <c r="A78" s="91"/>
      <c r="B78" s="96" t="s">
        <v>33</v>
      </c>
      <c r="C78" s="91"/>
      <c r="D78" s="106"/>
      <c r="E78" s="394"/>
      <c r="F78" s="91"/>
      <c r="G78" s="97"/>
      <c r="H78" s="99"/>
      <c r="I78" s="394"/>
      <c r="J78" s="91"/>
      <c r="K78" s="100" t="str">
        <f t="shared" si="12"/>
        <v/>
      </c>
      <c r="L78" s="94"/>
      <c r="M78" s="101" t="str">
        <f t="shared" si="13"/>
        <v/>
      </c>
      <c r="N78" s="93"/>
    </row>
    <row r="79" spans="1:14" ht="12.75" customHeight="1" x14ac:dyDescent="0.2">
      <c r="A79" s="91"/>
      <c r="B79" s="96" t="s">
        <v>34</v>
      </c>
      <c r="C79" s="91"/>
      <c r="D79" s="106"/>
      <c r="E79" s="394"/>
      <c r="F79" s="91"/>
      <c r="G79" s="97"/>
      <c r="H79" s="99"/>
      <c r="I79" s="394"/>
      <c r="J79" s="91"/>
      <c r="K79" s="100" t="str">
        <f t="shared" si="12"/>
        <v/>
      </c>
      <c r="L79" s="94"/>
      <c r="M79" s="101" t="str">
        <f t="shared" si="13"/>
        <v/>
      </c>
      <c r="N79" s="93"/>
    </row>
    <row r="80" spans="1:14" ht="12.75" customHeight="1" x14ac:dyDescent="0.2">
      <c r="A80" s="91"/>
      <c r="B80" s="96" t="s">
        <v>35</v>
      </c>
      <c r="C80" s="91"/>
      <c r="D80" s="106"/>
      <c r="E80" s="394"/>
      <c r="F80" s="91"/>
      <c r="G80" s="97"/>
      <c r="H80" s="99"/>
      <c r="I80" s="394"/>
      <c r="J80" s="91"/>
      <c r="K80" s="100" t="str">
        <f t="shared" si="12"/>
        <v/>
      </c>
      <c r="L80" s="94"/>
      <c r="M80" s="101" t="str">
        <f t="shared" si="13"/>
        <v/>
      </c>
      <c r="N80" s="93"/>
    </row>
    <row r="81" spans="1:14" ht="12.75" customHeight="1" x14ac:dyDescent="0.2">
      <c r="A81" s="91"/>
      <c r="B81" s="96" t="s">
        <v>129</v>
      </c>
      <c r="C81" s="91"/>
      <c r="D81" s="106"/>
      <c r="E81" s="394"/>
      <c r="F81" s="91"/>
      <c r="G81" s="103"/>
      <c r="H81" s="104"/>
      <c r="I81" s="394"/>
      <c r="J81" s="91"/>
      <c r="K81" s="100" t="str">
        <f t="shared" si="12"/>
        <v/>
      </c>
      <c r="L81" s="94"/>
      <c r="M81" s="101" t="str">
        <f t="shared" si="13"/>
        <v/>
      </c>
      <c r="N81" s="93"/>
    </row>
    <row r="82" spans="1:14" ht="12.75" customHeight="1" x14ac:dyDescent="0.2">
      <c r="A82" s="91"/>
      <c r="B82" s="96" t="s">
        <v>36</v>
      </c>
      <c r="C82" s="91"/>
      <c r="D82" s="106"/>
      <c r="E82" s="394"/>
      <c r="F82" s="91"/>
      <c r="G82" s="103"/>
      <c r="H82" s="104"/>
      <c r="I82" s="394"/>
      <c r="J82" s="91"/>
      <c r="K82" s="100" t="str">
        <f t="shared" si="12"/>
        <v/>
      </c>
      <c r="L82" s="94"/>
      <c r="M82" s="101" t="str">
        <f t="shared" si="13"/>
        <v/>
      </c>
      <c r="N82" s="93"/>
    </row>
    <row r="83" spans="1:14" ht="12.75" customHeight="1" x14ac:dyDescent="0.2">
      <c r="A83" s="91"/>
      <c r="B83" s="96" t="s">
        <v>37</v>
      </c>
      <c r="C83" s="91"/>
      <c r="D83" s="106"/>
      <c r="E83" s="394"/>
      <c r="F83" s="91"/>
      <c r="G83" s="103"/>
      <c r="H83" s="104"/>
      <c r="I83" s="394"/>
      <c r="J83" s="91"/>
      <c r="K83" s="100" t="str">
        <f t="shared" si="12"/>
        <v/>
      </c>
      <c r="L83" s="94"/>
      <c r="M83" s="101" t="str">
        <f t="shared" si="13"/>
        <v/>
      </c>
      <c r="N83" s="93"/>
    </row>
    <row r="84" spans="1:14" ht="12.75" customHeight="1" x14ac:dyDescent="0.2">
      <c r="A84" s="91"/>
      <c r="B84" s="96" t="s">
        <v>38</v>
      </c>
      <c r="C84" s="91"/>
      <c r="D84" s="106"/>
      <c r="E84" s="394"/>
      <c r="F84" s="91"/>
      <c r="G84" s="103"/>
      <c r="H84" s="104"/>
      <c r="I84" s="394"/>
      <c r="J84" s="91"/>
      <c r="K84" s="100" t="str">
        <f t="shared" si="12"/>
        <v/>
      </c>
      <c r="L84" s="94"/>
      <c r="M84" s="101" t="str">
        <f t="shared" si="13"/>
        <v/>
      </c>
      <c r="N84" s="93"/>
    </row>
    <row r="85" spans="1:14" ht="12.75" customHeight="1" x14ac:dyDescent="0.2">
      <c r="A85" s="91"/>
      <c r="B85" s="96" t="s">
        <v>39</v>
      </c>
      <c r="C85" s="91"/>
      <c r="D85" s="139"/>
      <c r="E85" s="394"/>
      <c r="F85" s="91"/>
      <c r="G85" s="103"/>
      <c r="H85" s="104"/>
      <c r="I85" s="394"/>
      <c r="J85" s="91"/>
      <c r="K85" s="100" t="str">
        <f t="shared" si="12"/>
        <v/>
      </c>
      <c r="L85" s="94"/>
      <c r="M85" s="101" t="str">
        <f t="shared" si="13"/>
        <v/>
      </c>
      <c r="N85" s="93"/>
    </row>
    <row r="86" spans="1:14" ht="12.75" customHeight="1" x14ac:dyDescent="0.2">
      <c r="A86" s="91"/>
      <c r="B86" s="105"/>
      <c r="C86" s="91"/>
      <c r="D86" s="139"/>
      <c r="E86" s="394"/>
      <c r="F86" s="91"/>
      <c r="G86" s="103"/>
      <c r="H86" s="104"/>
      <c r="I86" s="394"/>
      <c r="J86" s="91"/>
      <c r="K86" s="100" t="str">
        <f t="shared" si="12"/>
        <v/>
      </c>
      <c r="L86" s="94"/>
      <c r="M86" s="101" t="str">
        <f t="shared" si="13"/>
        <v/>
      </c>
      <c r="N86" s="93"/>
    </row>
    <row r="87" spans="1:14" ht="12.75" customHeight="1" x14ac:dyDescent="0.2">
      <c r="A87" s="91"/>
      <c r="B87" s="105"/>
      <c r="C87" s="91"/>
      <c r="D87" s="139"/>
      <c r="E87" s="394"/>
      <c r="F87" s="91"/>
      <c r="G87" s="103"/>
      <c r="H87" s="104"/>
      <c r="I87" s="394"/>
      <c r="J87" s="91"/>
      <c r="K87" s="100" t="str">
        <f t="shared" si="12"/>
        <v/>
      </c>
      <c r="L87" s="94"/>
      <c r="M87" s="101" t="str">
        <f t="shared" si="13"/>
        <v/>
      </c>
      <c r="N87" s="93"/>
    </row>
    <row r="88" spans="1:14" ht="13.5" customHeight="1" thickBot="1" x14ac:dyDescent="0.25">
      <c r="A88" s="91"/>
      <c r="B88" s="105"/>
      <c r="C88" s="91"/>
      <c r="D88" s="141"/>
      <c r="E88" s="395"/>
      <c r="F88" s="91"/>
      <c r="G88" s="103"/>
      <c r="H88" s="104"/>
      <c r="I88" s="395"/>
      <c r="J88" s="91"/>
      <c r="K88" s="100" t="str">
        <f t="shared" si="12"/>
        <v/>
      </c>
      <c r="L88" s="94"/>
      <c r="M88" s="101" t="str">
        <f t="shared" si="13"/>
        <v/>
      </c>
      <c r="N88" s="93"/>
    </row>
    <row r="89" spans="1:14" ht="13.5" thickBot="1" x14ac:dyDescent="0.25">
      <c r="A89" s="91"/>
      <c r="B89" s="203" t="s">
        <v>49</v>
      </c>
      <c r="C89" s="128"/>
      <c r="D89" s="208">
        <f>SUM(D77:D88)</f>
        <v>0</v>
      </c>
      <c r="E89" s="205"/>
      <c r="F89" s="128"/>
      <c r="G89" s="208">
        <f>SUM(G77:G88)</f>
        <v>0</v>
      </c>
      <c r="H89" s="209">
        <f>SUM(H77:H88)</f>
        <v>0</v>
      </c>
      <c r="I89" s="205">
        <f>G89+H89</f>
        <v>0</v>
      </c>
      <c r="J89" s="128"/>
      <c r="K89" s="192" t="str">
        <f>IF(D89=0,"",D89-I89)</f>
        <v/>
      </c>
      <c r="L89" s="145"/>
      <c r="M89" s="210"/>
      <c r="N89" s="93"/>
    </row>
    <row r="90" spans="1:14" ht="3.75" customHeight="1" thickBot="1" x14ac:dyDescent="0.25">
      <c r="A90" s="91"/>
      <c r="B90" s="132"/>
      <c r="C90" s="6"/>
      <c r="D90" s="133"/>
      <c r="E90" s="134"/>
      <c r="F90" s="135"/>
      <c r="G90" s="136"/>
      <c r="H90" s="136"/>
      <c r="I90" s="136"/>
      <c r="J90" s="135"/>
      <c r="K90" s="136"/>
      <c r="L90" s="135"/>
      <c r="M90" s="137"/>
      <c r="N90" s="93"/>
    </row>
    <row r="91" spans="1:14" ht="26.25" thickBot="1" x14ac:dyDescent="0.25">
      <c r="A91" s="91"/>
      <c r="B91" s="300" t="s">
        <v>50</v>
      </c>
      <c r="C91" s="92"/>
      <c r="D91" s="206" t="s">
        <v>10</v>
      </c>
      <c r="E91" s="204" t="s">
        <v>11</v>
      </c>
      <c r="F91" s="92"/>
      <c r="G91" s="357" t="str">
        <f>IF(I100=0,"",IF(D100=0,"Preencher coluna Orçamento para melhor funcionamento da Planilha.",IF(I100&lt;(D100*80%),"Sinal Verde - Abaixo do Orçado",IF(D100=I100,"Sinal Amarelo - Igual ao Orçado",IF(D100&gt;I100,"Sinal Amarelo - Próximo ao Orçado","Sinal Vermelho - Passou do Orçado")))))</f>
        <v/>
      </c>
      <c r="H91" s="358"/>
      <c r="I91" s="204" t="s">
        <v>11</v>
      </c>
      <c r="J91" s="92"/>
      <c r="K91" s="198" t="s">
        <v>10</v>
      </c>
      <c r="L91" s="138"/>
      <c r="M91" s="198" t="s">
        <v>107</v>
      </c>
      <c r="N91" s="93"/>
    </row>
    <row r="92" spans="1:14" ht="12.75" customHeight="1" x14ac:dyDescent="0.2">
      <c r="A92" s="91"/>
      <c r="B92" s="121" t="s">
        <v>51</v>
      </c>
      <c r="C92" s="91"/>
      <c r="D92" s="122"/>
      <c r="E92" s="393" t="str">
        <f>IF(D100=0,"",D100/D130)</f>
        <v/>
      </c>
      <c r="F92" s="91"/>
      <c r="G92" s="123"/>
      <c r="H92" s="124"/>
      <c r="I92" s="393" t="str">
        <f>IF(I100=0,"",I100/I130)</f>
        <v/>
      </c>
      <c r="J92" s="91"/>
      <c r="K92" s="100" t="str">
        <f t="shared" ref="K92:K99" si="14">IF(D92=0,"",(D92-G92-H92))</f>
        <v/>
      </c>
      <c r="L92" s="94"/>
      <c r="M92" s="101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93"/>
    </row>
    <row r="93" spans="1:14" x14ac:dyDescent="0.2">
      <c r="A93" s="91"/>
      <c r="B93" s="96" t="s">
        <v>52</v>
      </c>
      <c r="C93" s="91"/>
      <c r="D93" s="106"/>
      <c r="E93" s="394"/>
      <c r="F93" s="91"/>
      <c r="G93" s="97"/>
      <c r="H93" s="99"/>
      <c r="I93" s="394"/>
      <c r="J93" s="91"/>
      <c r="K93" s="100" t="str">
        <f t="shared" si="14"/>
        <v/>
      </c>
      <c r="L93" s="94"/>
      <c r="M93" s="101" t="str">
        <f t="shared" si="15"/>
        <v/>
      </c>
      <c r="N93" s="93"/>
    </row>
    <row r="94" spans="1:14" ht="12.75" customHeight="1" x14ac:dyDescent="0.2">
      <c r="A94" s="91"/>
      <c r="B94" s="96" t="s">
        <v>130</v>
      </c>
      <c r="C94" s="91"/>
      <c r="D94" s="106"/>
      <c r="E94" s="394"/>
      <c r="F94" s="91"/>
      <c r="G94" s="97"/>
      <c r="H94" s="99"/>
      <c r="I94" s="394"/>
      <c r="J94" s="91"/>
      <c r="K94" s="100" t="str">
        <f t="shared" si="14"/>
        <v/>
      </c>
      <c r="L94" s="94"/>
      <c r="M94" s="101" t="str">
        <f t="shared" si="15"/>
        <v/>
      </c>
      <c r="N94" s="93"/>
    </row>
    <row r="95" spans="1:14" ht="12.75" customHeight="1" x14ac:dyDescent="0.2">
      <c r="A95" s="91"/>
      <c r="B95" s="96" t="s">
        <v>38</v>
      </c>
      <c r="C95" s="91"/>
      <c r="D95" s="106"/>
      <c r="E95" s="394"/>
      <c r="F95" s="91"/>
      <c r="G95" s="97"/>
      <c r="H95" s="99"/>
      <c r="I95" s="394"/>
      <c r="J95" s="91"/>
      <c r="K95" s="100" t="str">
        <f t="shared" si="14"/>
        <v/>
      </c>
      <c r="L95" s="94"/>
      <c r="M95" s="101" t="str">
        <f t="shared" si="15"/>
        <v/>
      </c>
      <c r="N95" s="93"/>
    </row>
    <row r="96" spans="1:14" ht="12.75" customHeight="1" x14ac:dyDescent="0.2">
      <c r="A96" s="91"/>
      <c r="B96" s="96" t="s">
        <v>39</v>
      </c>
      <c r="C96" s="91"/>
      <c r="D96" s="106"/>
      <c r="E96" s="394"/>
      <c r="F96" s="91"/>
      <c r="G96" s="103"/>
      <c r="H96" s="104"/>
      <c r="I96" s="394"/>
      <c r="J96" s="91"/>
      <c r="K96" s="100" t="str">
        <f t="shared" si="14"/>
        <v/>
      </c>
      <c r="L96" s="94"/>
      <c r="M96" s="101" t="str">
        <f t="shared" si="15"/>
        <v/>
      </c>
      <c r="N96" s="93"/>
    </row>
    <row r="97" spans="1:14" ht="12.75" customHeight="1" x14ac:dyDescent="0.2">
      <c r="A97" s="91"/>
      <c r="B97" s="105"/>
      <c r="C97" s="91"/>
      <c r="D97" s="106"/>
      <c r="E97" s="394"/>
      <c r="F97" s="91"/>
      <c r="G97" s="103"/>
      <c r="H97" s="104"/>
      <c r="I97" s="394"/>
      <c r="J97" s="91"/>
      <c r="K97" s="100" t="str">
        <f t="shared" si="14"/>
        <v/>
      </c>
      <c r="L97" s="94"/>
      <c r="M97" s="101" t="str">
        <f t="shared" si="15"/>
        <v/>
      </c>
      <c r="N97" s="93"/>
    </row>
    <row r="98" spans="1:14" ht="12.75" customHeight="1" x14ac:dyDescent="0.2">
      <c r="A98" s="91"/>
      <c r="B98" s="105"/>
      <c r="C98" s="91"/>
      <c r="D98" s="106"/>
      <c r="E98" s="394"/>
      <c r="F98" s="91"/>
      <c r="G98" s="103"/>
      <c r="H98" s="104"/>
      <c r="I98" s="394"/>
      <c r="J98" s="91"/>
      <c r="K98" s="100" t="str">
        <f t="shared" si="14"/>
        <v/>
      </c>
      <c r="L98" s="94"/>
      <c r="M98" s="101" t="str">
        <f t="shared" si="15"/>
        <v/>
      </c>
      <c r="N98" s="93"/>
    </row>
    <row r="99" spans="1:14" ht="13.5" customHeight="1" thickBot="1" x14ac:dyDescent="0.25">
      <c r="A99" s="91"/>
      <c r="B99" s="140"/>
      <c r="C99" s="91"/>
      <c r="D99" s="106"/>
      <c r="E99" s="395"/>
      <c r="F99" s="91"/>
      <c r="G99" s="103"/>
      <c r="H99" s="104"/>
      <c r="I99" s="395"/>
      <c r="J99" s="91"/>
      <c r="K99" s="100" t="str">
        <f t="shared" si="14"/>
        <v/>
      </c>
      <c r="L99" s="94"/>
      <c r="M99" s="101" t="str">
        <f t="shared" si="15"/>
        <v/>
      </c>
      <c r="N99" s="93"/>
    </row>
    <row r="100" spans="1:14" ht="13.5" thickBot="1" x14ac:dyDescent="0.25">
      <c r="A100" s="91"/>
      <c r="B100" s="207" t="s">
        <v>53</v>
      </c>
      <c r="C100" s="128"/>
      <c r="D100" s="208">
        <f>SUM(D92:D99)</f>
        <v>0</v>
      </c>
      <c r="E100" s="205"/>
      <c r="F100" s="128"/>
      <c r="G100" s="208">
        <f>SUM(G92:G99)</f>
        <v>0</v>
      </c>
      <c r="H100" s="209">
        <f>SUM(H92:H99)</f>
        <v>0</v>
      </c>
      <c r="I100" s="205">
        <f>G100+H100</f>
        <v>0</v>
      </c>
      <c r="J100" s="128"/>
      <c r="K100" s="192" t="str">
        <f>IF(D100=0,"",D100-I100)</f>
        <v/>
      </c>
      <c r="L100" s="145"/>
      <c r="M100" s="210"/>
      <c r="N100" s="93"/>
    </row>
    <row r="101" spans="1:14" ht="3.75" customHeight="1" thickBot="1" x14ac:dyDescent="0.25">
      <c r="A101" s="91"/>
      <c r="B101" s="132"/>
      <c r="C101" s="6"/>
      <c r="D101" s="133"/>
      <c r="E101" s="134"/>
      <c r="F101" s="135"/>
      <c r="G101" s="136"/>
      <c r="H101" s="136"/>
      <c r="I101" s="136"/>
      <c r="J101" s="135"/>
      <c r="K101" s="136"/>
      <c r="L101" s="135"/>
      <c r="M101" s="137"/>
      <c r="N101" s="93"/>
    </row>
    <row r="102" spans="1:14" ht="26.25" thickBot="1" x14ac:dyDescent="0.25">
      <c r="A102" s="91"/>
      <c r="B102" s="300" t="s">
        <v>110</v>
      </c>
      <c r="C102" s="92"/>
      <c r="D102" s="206" t="s">
        <v>10</v>
      </c>
      <c r="E102" s="204" t="s">
        <v>11</v>
      </c>
      <c r="F102" s="92"/>
      <c r="G102" s="357" t="str">
        <f>IF(I114=0,"",IF(D114=0,"Preencher coluna Orçamento para melhor funcionamento da Planilha.",IF(I114&lt;(D114*80%),"Sinal Verde - Abaixo do Orçado",IF(D114=I114,"Sinal Amarelo - Igual ao Orçado",IF(D114&gt;I114,"Sinal Amarelo - Próximo ao Orçado","Sinal Vermelho - Passou do Orçado")))))</f>
        <v/>
      </c>
      <c r="H102" s="358"/>
      <c r="I102" s="204" t="s">
        <v>11</v>
      </c>
      <c r="J102" s="92"/>
      <c r="K102" s="198" t="s">
        <v>10</v>
      </c>
      <c r="L102" s="138"/>
      <c r="M102" s="198" t="s">
        <v>107</v>
      </c>
      <c r="N102" s="93"/>
    </row>
    <row r="103" spans="1:14" x14ac:dyDescent="0.2">
      <c r="A103" s="91"/>
      <c r="B103" s="121" t="s">
        <v>54</v>
      </c>
      <c r="C103" s="91"/>
      <c r="D103" s="122"/>
      <c r="E103" s="393" t="str">
        <f>IF(D114=0,"",D114/D130)</f>
        <v/>
      </c>
      <c r="F103" s="91"/>
      <c r="G103" s="97"/>
      <c r="H103" s="99"/>
      <c r="I103" s="393" t="str">
        <f>IF(I114=0,"",I114/I130)</f>
        <v/>
      </c>
      <c r="J103" s="91"/>
      <c r="K103" s="100" t="str">
        <f t="shared" ref="K103:K113" si="16">IF(D103=0,"",(D103-G103-H103))</f>
        <v/>
      </c>
      <c r="L103" s="94"/>
      <c r="M103" s="101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93"/>
    </row>
    <row r="104" spans="1:14" x14ac:dyDescent="0.2">
      <c r="A104" s="91"/>
      <c r="B104" s="96"/>
      <c r="C104" s="91"/>
      <c r="D104" s="106"/>
      <c r="E104" s="394"/>
      <c r="F104" s="91"/>
      <c r="G104" s="97"/>
      <c r="H104" s="99"/>
      <c r="I104" s="394"/>
      <c r="J104" s="91"/>
      <c r="K104" s="100" t="str">
        <f t="shared" si="16"/>
        <v/>
      </c>
      <c r="L104" s="94"/>
      <c r="M104" s="101" t="str">
        <f t="shared" si="17"/>
        <v/>
      </c>
      <c r="N104" s="93"/>
    </row>
    <row r="105" spans="1:14" x14ac:dyDescent="0.2">
      <c r="A105" s="91"/>
      <c r="B105" s="96"/>
      <c r="C105" s="91"/>
      <c r="D105" s="106"/>
      <c r="E105" s="394"/>
      <c r="F105" s="91"/>
      <c r="G105" s="97"/>
      <c r="H105" s="99"/>
      <c r="I105" s="394"/>
      <c r="J105" s="91"/>
      <c r="K105" s="100" t="str">
        <f t="shared" si="16"/>
        <v/>
      </c>
      <c r="L105" s="94"/>
      <c r="M105" s="101" t="str">
        <f t="shared" si="17"/>
        <v/>
      </c>
      <c r="N105" s="93"/>
    </row>
    <row r="106" spans="1:14" x14ac:dyDescent="0.2">
      <c r="A106" s="91"/>
      <c r="B106" s="96"/>
      <c r="C106" s="91"/>
      <c r="D106" s="106"/>
      <c r="E106" s="394"/>
      <c r="F106" s="91"/>
      <c r="G106" s="97"/>
      <c r="H106" s="99"/>
      <c r="I106" s="394"/>
      <c r="J106" s="91"/>
      <c r="K106" s="100" t="str">
        <f t="shared" si="16"/>
        <v/>
      </c>
      <c r="L106" s="94"/>
      <c r="M106" s="101" t="str">
        <f t="shared" si="17"/>
        <v/>
      </c>
      <c r="N106" s="93"/>
    </row>
    <row r="107" spans="1:14" x14ac:dyDescent="0.2">
      <c r="A107" s="91"/>
      <c r="B107" s="96"/>
      <c r="C107" s="91"/>
      <c r="D107" s="106"/>
      <c r="E107" s="394"/>
      <c r="F107" s="91"/>
      <c r="G107" s="97"/>
      <c r="H107" s="99"/>
      <c r="I107" s="394"/>
      <c r="J107" s="91"/>
      <c r="K107" s="100" t="str">
        <f t="shared" si="16"/>
        <v/>
      </c>
      <c r="L107" s="94"/>
      <c r="M107" s="101" t="str">
        <f t="shared" si="17"/>
        <v/>
      </c>
      <c r="N107" s="93"/>
    </row>
    <row r="108" spans="1:14" x14ac:dyDescent="0.2">
      <c r="A108" s="91"/>
      <c r="B108" s="96"/>
      <c r="C108" s="91"/>
      <c r="D108" s="106"/>
      <c r="E108" s="394"/>
      <c r="F108" s="91"/>
      <c r="G108" s="103"/>
      <c r="H108" s="104"/>
      <c r="I108" s="394"/>
      <c r="J108" s="91"/>
      <c r="K108" s="100" t="str">
        <f t="shared" si="16"/>
        <v/>
      </c>
      <c r="L108" s="94"/>
      <c r="M108" s="101" t="str">
        <f t="shared" si="17"/>
        <v/>
      </c>
      <c r="N108" s="93"/>
    </row>
    <row r="109" spans="1:14" x14ac:dyDescent="0.2">
      <c r="A109" s="91"/>
      <c r="B109" s="96"/>
      <c r="C109" s="91"/>
      <c r="D109" s="106"/>
      <c r="E109" s="394"/>
      <c r="F109" s="91"/>
      <c r="G109" s="103"/>
      <c r="H109" s="104"/>
      <c r="I109" s="394"/>
      <c r="J109" s="91"/>
      <c r="K109" s="100" t="str">
        <f t="shared" si="16"/>
        <v/>
      </c>
      <c r="L109" s="94"/>
      <c r="M109" s="101" t="str">
        <f t="shared" si="17"/>
        <v/>
      </c>
      <c r="N109" s="93"/>
    </row>
    <row r="110" spans="1:14" x14ac:dyDescent="0.2">
      <c r="A110" s="91"/>
      <c r="B110" s="96"/>
      <c r="C110" s="91"/>
      <c r="D110" s="106"/>
      <c r="E110" s="394"/>
      <c r="F110" s="91"/>
      <c r="G110" s="103"/>
      <c r="H110" s="104"/>
      <c r="I110" s="394"/>
      <c r="J110" s="91"/>
      <c r="K110" s="100" t="str">
        <f t="shared" si="16"/>
        <v/>
      </c>
      <c r="L110" s="94"/>
      <c r="M110" s="101" t="str">
        <f t="shared" si="17"/>
        <v/>
      </c>
      <c r="N110" s="93"/>
    </row>
    <row r="111" spans="1:14" x14ac:dyDescent="0.2">
      <c r="A111" s="91"/>
      <c r="B111" s="96"/>
      <c r="C111" s="91"/>
      <c r="D111" s="99"/>
      <c r="E111" s="394"/>
      <c r="F111" s="91"/>
      <c r="G111" s="103"/>
      <c r="H111" s="104"/>
      <c r="I111" s="394"/>
      <c r="J111" s="91"/>
      <c r="K111" s="100" t="str">
        <f t="shared" si="16"/>
        <v/>
      </c>
      <c r="L111" s="94"/>
      <c r="M111" s="101" t="str">
        <f t="shared" si="17"/>
        <v/>
      </c>
      <c r="N111" s="93"/>
    </row>
    <row r="112" spans="1:14" x14ac:dyDescent="0.2">
      <c r="A112" s="91"/>
      <c r="B112" s="96"/>
      <c r="C112" s="91"/>
      <c r="D112" s="99"/>
      <c r="E112" s="394"/>
      <c r="F112" s="91"/>
      <c r="G112" s="103"/>
      <c r="H112" s="104"/>
      <c r="I112" s="394"/>
      <c r="J112" s="91"/>
      <c r="K112" s="100" t="str">
        <f t="shared" si="16"/>
        <v/>
      </c>
      <c r="L112" s="94"/>
      <c r="M112" s="101" t="str">
        <f t="shared" si="17"/>
        <v/>
      </c>
      <c r="N112" s="93"/>
    </row>
    <row r="113" spans="1:14" ht="13.5" thickBot="1" x14ac:dyDescent="0.25">
      <c r="A113" s="91"/>
      <c r="B113" s="140"/>
      <c r="C113" s="91"/>
      <c r="D113" s="141"/>
      <c r="E113" s="395"/>
      <c r="F113" s="91"/>
      <c r="G113" s="103"/>
      <c r="H113" s="104"/>
      <c r="I113" s="395"/>
      <c r="J113" s="91"/>
      <c r="K113" s="100" t="str">
        <f t="shared" si="16"/>
        <v/>
      </c>
      <c r="L113" s="94"/>
      <c r="M113" s="101" t="str">
        <f t="shared" si="17"/>
        <v/>
      </c>
      <c r="N113" s="93"/>
    </row>
    <row r="114" spans="1:14" ht="13.5" thickBot="1" x14ac:dyDescent="0.25">
      <c r="A114" s="91"/>
      <c r="B114" s="203" t="s">
        <v>55</v>
      </c>
      <c r="C114" s="128"/>
      <c r="D114" s="208">
        <f>SUM(D103:D113)</f>
        <v>0</v>
      </c>
      <c r="E114" s="205"/>
      <c r="F114" s="128"/>
      <c r="G114" s="208">
        <f>SUM(G103:G113)</f>
        <v>0</v>
      </c>
      <c r="H114" s="209">
        <f>SUM(H103:H113)</f>
        <v>0</v>
      </c>
      <c r="I114" s="205">
        <f>G114+H114</f>
        <v>0</v>
      </c>
      <c r="J114" s="128"/>
      <c r="K114" s="192" t="str">
        <f>IF(D114=0,"",D114-I114)</f>
        <v/>
      </c>
      <c r="L114" s="145"/>
      <c r="M114" s="210"/>
      <c r="N114" s="93"/>
    </row>
    <row r="115" spans="1:14" ht="3.75" customHeight="1" thickBot="1" x14ac:dyDescent="0.25">
      <c r="A115" s="91"/>
      <c r="B115" s="132"/>
      <c r="C115" s="6"/>
      <c r="D115" s="133"/>
      <c r="E115" s="134"/>
      <c r="F115" s="135"/>
      <c r="G115" s="136"/>
      <c r="H115" s="136"/>
      <c r="I115" s="136"/>
      <c r="J115" s="135"/>
      <c r="K115" s="136"/>
      <c r="L115" s="135"/>
      <c r="M115" s="137"/>
      <c r="N115" s="93"/>
    </row>
    <row r="116" spans="1:14" ht="26.25" thickBot="1" x14ac:dyDescent="0.25">
      <c r="A116" s="91"/>
      <c r="B116" s="300" t="s">
        <v>56</v>
      </c>
      <c r="C116" s="92"/>
      <c r="D116" s="206" t="s">
        <v>10</v>
      </c>
      <c r="E116" s="204" t="s">
        <v>11</v>
      </c>
      <c r="F116" s="92"/>
      <c r="G116" s="357" t="str">
        <f>IF(I128=0,"",IF(D128=0,"Preencher coluna Orçamento para melhor funcionamento da Planilha.",IF(I128&lt;(D128*80%),"Sinal Verde - Abaixo do Orçado",IF(D128=I128,"Sinal Amarelo - Igual ao Orçado",IF(D128&gt;I128,"Sinal Amarelo - Próximo ao Orçado","Sinal Vermelho - Passou do Orçado")))))</f>
        <v/>
      </c>
      <c r="H116" s="358"/>
      <c r="I116" s="204" t="s">
        <v>11</v>
      </c>
      <c r="J116" s="92"/>
      <c r="K116" s="198" t="s">
        <v>10</v>
      </c>
      <c r="L116" s="138"/>
      <c r="M116" s="198" t="s">
        <v>107</v>
      </c>
      <c r="N116" s="93"/>
    </row>
    <row r="117" spans="1:14" ht="12.75" customHeight="1" x14ac:dyDescent="0.2">
      <c r="A117" s="91"/>
      <c r="B117" s="121"/>
      <c r="C117" s="91"/>
      <c r="D117" s="99"/>
      <c r="E117" s="393" t="str">
        <f>IF(D128=0,"",D128/D130)</f>
        <v/>
      </c>
      <c r="F117" s="91"/>
      <c r="G117" s="103"/>
      <c r="H117" s="104"/>
      <c r="I117" s="393" t="str">
        <f>IF(I128=0,"",I128/I130)</f>
        <v/>
      </c>
      <c r="J117" s="91"/>
      <c r="K117" s="100" t="str">
        <f t="shared" ref="K117:K127" si="18">IF(D117=0,"",(D117-G117-H117))</f>
        <v/>
      </c>
      <c r="L117" s="94"/>
      <c r="M117" s="101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93"/>
    </row>
    <row r="118" spans="1:14" x14ac:dyDescent="0.2">
      <c r="A118" s="91"/>
      <c r="B118" s="96"/>
      <c r="C118" s="91"/>
      <c r="D118" s="99"/>
      <c r="E118" s="394"/>
      <c r="F118" s="91"/>
      <c r="G118" s="103"/>
      <c r="H118" s="104"/>
      <c r="I118" s="394"/>
      <c r="J118" s="91"/>
      <c r="K118" s="100" t="str">
        <f t="shared" si="18"/>
        <v/>
      </c>
      <c r="L118" s="94"/>
      <c r="M118" s="101" t="str">
        <f t="shared" si="19"/>
        <v/>
      </c>
      <c r="N118" s="93"/>
    </row>
    <row r="119" spans="1:14" ht="12.75" customHeight="1" x14ac:dyDescent="0.2">
      <c r="A119" s="91"/>
      <c r="B119" s="96"/>
      <c r="C119" s="91"/>
      <c r="D119" s="99"/>
      <c r="E119" s="394"/>
      <c r="F119" s="91"/>
      <c r="G119" s="103"/>
      <c r="H119" s="104"/>
      <c r="I119" s="394"/>
      <c r="J119" s="91"/>
      <c r="K119" s="100" t="str">
        <f t="shared" si="18"/>
        <v/>
      </c>
      <c r="L119" s="94"/>
      <c r="M119" s="101" t="str">
        <f t="shared" si="19"/>
        <v/>
      </c>
      <c r="N119" s="93"/>
    </row>
    <row r="120" spans="1:14" ht="12.75" customHeight="1" x14ac:dyDescent="0.2">
      <c r="A120" s="91"/>
      <c r="B120" s="96"/>
      <c r="C120" s="91"/>
      <c r="D120" s="99"/>
      <c r="E120" s="394"/>
      <c r="F120" s="91"/>
      <c r="G120" s="103"/>
      <c r="H120" s="104"/>
      <c r="I120" s="394"/>
      <c r="J120" s="91"/>
      <c r="K120" s="100" t="str">
        <f t="shared" si="18"/>
        <v/>
      </c>
      <c r="L120" s="94"/>
      <c r="M120" s="101" t="str">
        <f t="shared" si="19"/>
        <v/>
      </c>
      <c r="N120" s="93"/>
    </row>
    <row r="121" spans="1:14" ht="12.75" customHeight="1" x14ac:dyDescent="0.2">
      <c r="A121" s="91"/>
      <c r="B121" s="96"/>
      <c r="C121" s="91"/>
      <c r="D121" s="99"/>
      <c r="E121" s="394"/>
      <c r="F121" s="91"/>
      <c r="G121" s="103"/>
      <c r="H121" s="104"/>
      <c r="I121" s="394"/>
      <c r="J121" s="91"/>
      <c r="K121" s="100" t="str">
        <f t="shared" si="18"/>
        <v/>
      </c>
      <c r="L121" s="94"/>
      <c r="M121" s="101" t="str">
        <f t="shared" si="19"/>
        <v/>
      </c>
      <c r="N121" s="93"/>
    </row>
    <row r="122" spans="1:14" ht="12.75" customHeight="1" x14ac:dyDescent="0.2">
      <c r="A122" s="91"/>
      <c r="B122" s="96"/>
      <c r="C122" s="91"/>
      <c r="D122" s="99"/>
      <c r="E122" s="394"/>
      <c r="F122" s="91"/>
      <c r="G122" s="103"/>
      <c r="H122" s="104"/>
      <c r="I122" s="394"/>
      <c r="J122" s="91"/>
      <c r="K122" s="100" t="str">
        <f t="shared" si="18"/>
        <v/>
      </c>
      <c r="L122" s="94"/>
      <c r="M122" s="101" t="str">
        <f t="shared" si="19"/>
        <v/>
      </c>
      <c r="N122" s="93"/>
    </row>
    <row r="123" spans="1:14" ht="12.75" customHeight="1" x14ac:dyDescent="0.2">
      <c r="A123" s="91"/>
      <c r="B123" s="96"/>
      <c r="C123" s="91"/>
      <c r="D123" s="99"/>
      <c r="E123" s="394"/>
      <c r="F123" s="91"/>
      <c r="G123" s="103"/>
      <c r="H123" s="104"/>
      <c r="I123" s="394"/>
      <c r="J123" s="91"/>
      <c r="K123" s="100" t="str">
        <f t="shared" si="18"/>
        <v/>
      </c>
      <c r="L123" s="94"/>
      <c r="M123" s="101" t="str">
        <f t="shared" si="19"/>
        <v/>
      </c>
      <c r="N123" s="93"/>
    </row>
    <row r="124" spans="1:14" ht="12.75" customHeight="1" x14ac:dyDescent="0.2">
      <c r="A124" s="91"/>
      <c r="B124" s="96"/>
      <c r="C124" s="91"/>
      <c r="D124" s="99"/>
      <c r="E124" s="394"/>
      <c r="F124" s="91"/>
      <c r="G124" s="103"/>
      <c r="H124" s="104"/>
      <c r="I124" s="394"/>
      <c r="J124" s="91"/>
      <c r="K124" s="100" t="str">
        <f t="shared" si="18"/>
        <v/>
      </c>
      <c r="L124" s="94"/>
      <c r="M124" s="101" t="str">
        <f t="shared" si="19"/>
        <v/>
      </c>
      <c r="N124" s="93"/>
    </row>
    <row r="125" spans="1:14" ht="12.75" customHeight="1" x14ac:dyDescent="0.2">
      <c r="A125" s="91"/>
      <c r="B125" s="96"/>
      <c r="C125" s="91"/>
      <c r="D125" s="99"/>
      <c r="E125" s="394"/>
      <c r="F125" s="91"/>
      <c r="G125" s="103"/>
      <c r="H125" s="104"/>
      <c r="I125" s="394"/>
      <c r="J125" s="91"/>
      <c r="K125" s="100" t="str">
        <f t="shared" si="18"/>
        <v/>
      </c>
      <c r="L125" s="94"/>
      <c r="M125" s="101" t="str">
        <f t="shared" si="19"/>
        <v/>
      </c>
      <c r="N125" s="93"/>
    </row>
    <row r="126" spans="1:14" ht="12.75" customHeight="1" x14ac:dyDescent="0.2">
      <c r="A126" s="91"/>
      <c r="B126" s="96"/>
      <c r="C126" s="91"/>
      <c r="D126" s="99"/>
      <c r="E126" s="394"/>
      <c r="F126" s="91"/>
      <c r="G126" s="103"/>
      <c r="H126" s="104"/>
      <c r="I126" s="394"/>
      <c r="J126" s="91"/>
      <c r="K126" s="100" t="str">
        <f t="shared" si="18"/>
        <v/>
      </c>
      <c r="L126" s="94"/>
      <c r="M126" s="101" t="str">
        <f t="shared" si="19"/>
        <v/>
      </c>
      <c r="N126" s="93"/>
    </row>
    <row r="127" spans="1:14" ht="13.5" customHeight="1" thickBot="1" x14ac:dyDescent="0.25">
      <c r="A127" s="91"/>
      <c r="B127" s="140"/>
      <c r="C127" s="91"/>
      <c r="D127" s="141"/>
      <c r="E127" s="395"/>
      <c r="F127" s="91"/>
      <c r="G127" s="103"/>
      <c r="H127" s="104"/>
      <c r="I127" s="395"/>
      <c r="J127" s="91"/>
      <c r="K127" s="100" t="str">
        <f t="shared" si="18"/>
        <v/>
      </c>
      <c r="L127" s="94"/>
      <c r="M127" s="101" t="str">
        <f t="shared" si="19"/>
        <v/>
      </c>
      <c r="N127" s="93"/>
    </row>
    <row r="128" spans="1:14" ht="13.5" customHeight="1" thickBot="1" x14ac:dyDescent="0.25">
      <c r="A128" s="91"/>
      <c r="B128" s="203" t="s">
        <v>57</v>
      </c>
      <c r="C128" s="128"/>
      <c r="D128" s="208">
        <f>SUM(D117:D127)</f>
        <v>0</v>
      </c>
      <c r="E128" s="205"/>
      <c r="F128" s="128"/>
      <c r="G128" s="208">
        <f>SUM(G117:G127)</f>
        <v>0</v>
      </c>
      <c r="H128" s="209">
        <f>SUM(H117:H127)</f>
        <v>0</v>
      </c>
      <c r="I128" s="205">
        <f>G128+H128</f>
        <v>0</v>
      </c>
      <c r="J128" s="128"/>
      <c r="K128" s="192" t="str">
        <f>IF(D128=0,"",D128-I128)</f>
        <v/>
      </c>
      <c r="L128" s="145"/>
      <c r="M128" s="210"/>
      <c r="N128" s="93"/>
    </row>
    <row r="129" spans="1:15" ht="6.75" customHeight="1" thickBot="1" x14ac:dyDescent="0.25">
      <c r="A129" s="91"/>
      <c r="B129" s="132"/>
      <c r="C129" s="6"/>
      <c r="D129" s="133"/>
      <c r="E129" s="134"/>
      <c r="F129" s="135"/>
      <c r="G129" s="136"/>
      <c r="H129" s="136"/>
      <c r="I129" s="136"/>
      <c r="J129" s="135"/>
      <c r="K129" s="147"/>
      <c r="L129" s="135"/>
      <c r="M129" s="148"/>
      <c r="N129" s="93"/>
    </row>
    <row r="130" spans="1:15" x14ac:dyDescent="0.2">
      <c r="A130" s="91"/>
      <c r="B130" s="216" t="s">
        <v>58</v>
      </c>
      <c r="C130" s="92"/>
      <c r="D130" s="215">
        <f>D28+D39+D50+D62+D74+D89+D100+D114+D128</f>
        <v>0</v>
      </c>
      <c r="E130" s="214"/>
      <c r="F130" s="92"/>
      <c r="G130" s="215">
        <f>G28+G39+G50+G62+G74+G89+G100+G114+G128</f>
        <v>0</v>
      </c>
      <c r="H130" s="215">
        <f>H28+H39+H50+H62+H74+H89+H100+H114+H128</f>
        <v>0</v>
      </c>
      <c r="I130" s="214">
        <f>G130+H130</f>
        <v>0</v>
      </c>
      <c r="J130" s="92"/>
      <c r="K130" s="213" t="str">
        <f>IF(D130=0,"",D130-I130)</f>
        <v/>
      </c>
      <c r="L130" s="92"/>
      <c r="M130" s="213"/>
      <c r="N130" s="93"/>
    </row>
    <row r="131" spans="1:15" ht="6" customHeight="1" x14ac:dyDescent="0.2">
      <c r="A131" s="91"/>
      <c r="B131" s="149"/>
      <c r="C131" s="91"/>
      <c r="D131" s="150"/>
      <c r="E131" s="151"/>
      <c r="F131" s="91"/>
      <c r="G131" s="150"/>
      <c r="H131" s="152"/>
      <c r="I131" s="151"/>
      <c r="J131" s="91"/>
      <c r="K131" s="97"/>
      <c r="L131" s="91"/>
      <c r="M131" s="153"/>
      <c r="N131" s="93"/>
    </row>
    <row r="132" spans="1:15" ht="13.5" thickBot="1" x14ac:dyDescent="0.25">
      <c r="A132" s="91"/>
      <c r="B132" s="217" t="s">
        <v>59</v>
      </c>
      <c r="C132" s="128"/>
      <c r="D132" s="218">
        <f>D11-D130</f>
        <v>0</v>
      </c>
      <c r="E132" s="219"/>
      <c r="F132" s="128"/>
      <c r="G132" s="218">
        <f>G11-G130</f>
        <v>0</v>
      </c>
      <c r="H132" s="220">
        <f>H11-H130</f>
        <v>0</v>
      </c>
      <c r="I132" s="219">
        <f>G132+H132</f>
        <v>0</v>
      </c>
      <c r="J132" s="128"/>
      <c r="K132" s="218" t="str">
        <f>IF(D132=0,"",D132-I132)</f>
        <v/>
      </c>
      <c r="L132" s="128"/>
      <c r="M132" s="221"/>
      <c r="N132" s="93"/>
    </row>
    <row r="133" spans="1:15" ht="3.75" customHeight="1" thickBot="1" x14ac:dyDescent="0.25">
      <c r="A133" s="15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155"/>
    </row>
    <row r="134" spans="1:15" ht="7.5" customHeight="1" thickBo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"/>
    </row>
    <row r="135" spans="1:15" ht="3.75" customHeight="1" thickBot="1" x14ac:dyDescent="0.25">
      <c r="A135" s="88"/>
      <c r="B135" s="4"/>
      <c r="C135" s="156"/>
      <c r="D135" s="156"/>
      <c r="E135" s="156"/>
      <c r="F135" s="156"/>
      <c r="G135" s="4"/>
      <c r="H135" s="4"/>
      <c r="I135" s="4"/>
      <c r="J135" s="156"/>
      <c r="K135" s="156"/>
      <c r="L135" s="4"/>
      <c r="M135" s="156"/>
      <c r="N135" s="89"/>
    </row>
    <row r="136" spans="1:15" ht="13.15" customHeight="1" x14ac:dyDescent="0.2">
      <c r="A136" s="142"/>
      <c r="B136" s="390" t="s">
        <v>176</v>
      </c>
      <c r="C136" s="391"/>
      <c r="D136" s="391"/>
      <c r="E136" s="392"/>
      <c r="F136" s="93"/>
      <c r="G136" s="527" t="s">
        <v>60</v>
      </c>
      <c r="H136" s="528"/>
      <c r="I136" s="529"/>
      <c r="J136" s="91"/>
      <c r="K136" s="359" t="s">
        <v>182</v>
      </c>
      <c r="L136" s="360"/>
      <c r="M136" s="361"/>
      <c r="N136" s="93"/>
    </row>
    <row r="137" spans="1:15" ht="13.15" customHeight="1" x14ac:dyDescent="0.2">
      <c r="A137" s="142"/>
      <c r="B137" s="368" t="s">
        <v>124</v>
      </c>
      <c r="C137" s="369"/>
      <c r="D137" s="369"/>
      <c r="E137" s="370"/>
      <c r="F137" s="93"/>
      <c r="G137" s="552" t="str">
        <f>IF((G11+H11)=0,"",G11+H11)</f>
        <v/>
      </c>
      <c r="H137" s="555"/>
      <c r="I137" s="556"/>
      <c r="J137" s="91"/>
      <c r="K137" s="362"/>
      <c r="L137" s="363"/>
      <c r="M137" s="364"/>
      <c r="N137" s="93"/>
    </row>
    <row r="138" spans="1:15" ht="13.15" customHeight="1" x14ac:dyDescent="0.2">
      <c r="A138" s="142"/>
      <c r="B138" s="368" t="s">
        <v>61</v>
      </c>
      <c r="C138" s="369"/>
      <c r="D138" s="369"/>
      <c r="E138" s="370"/>
      <c r="F138" s="93"/>
      <c r="G138" s="406" t="str">
        <f>IF((G130+H130)=0,"",G130+H130)</f>
        <v/>
      </c>
      <c r="H138" s="557"/>
      <c r="I138" s="558"/>
      <c r="J138" s="91"/>
      <c r="K138" s="362"/>
      <c r="L138" s="363"/>
      <c r="M138" s="364"/>
      <c r="N138" s="93"/>
    </row>
    <row r="139" spans="1:15" ht="13.9" customHeight="1" thickBot="1" x14ac:dyDescent="0.25">
      <c r="A139" s="142"/>
      <c r="B139" s="421" t="s">
        <v>125</v>
      </c>
      <c r="C139" s="422"/>
      <c r="D139" s="422"/>
      <c r="E139" s="423"/>
      <c r="F139" s="93"/>
      <c r="G139" s="515" t="str">
        <f>IF(I11=0,"",(IF(I130=0,"",(G137-G138))))</f>
        <v/>
      </c>
      <c r="H139" s="516"/>
      <c r="I139" s="517"/>
      <c r="J139" s="91"/>
      <c r="K139" s="362"/>
      <c r="L139" s="363"/>
      <c r="M139" s="364"/>
      <c r="N139" s="93"/>
    </row>
    <row r="140" spans="1:15" s="2" customFormat="1" ht="9" customHeight="1" thickBot="1" x14ac:dyDescent="0.25">
      <c r="A140" s="91"/>
      <c r="B140" s="3"/>
      <c r="C140" s="4"/>
      <c r="D140" s="1"/>
      <c r="E140" s="5"/>
      <c r="F140" s="91"/>
      <c r="G140" s="1"/>
      <c r="H140" s="1"/>
      <c r="I140" s="1"/>
      <c r="J140" s="91"/>
      <c r="K140" s="362"/>
      <c r="L140" s="363"/>
      <c r="M140" s="364"/>
      <c r="N140" s="93"/>
    </row>
    <row r="141" spans="1:15" s="2" customFormat="1" ht="15.75" x14ac:dyDescent="0.2">
      <c r="A141" s="91"/>
      <c r="B141" s="396" t="s">
        <v>62</v>
      </c>
      <c r="C141" s="397"/>
      <c r="D141" s="397"/>
      <c r="E141" s="398"/>
      <c r="F141" s="91"/>
      <c r="G141" s="429" t="str">
        <f>IF(G139="","",IF(G139&lt;0,"Toma de Conta Informa:",IF(G139=0,"Toma de Conta Informa:","Toma de Conta Informa:")))</f>
        <v/>
      </c>
      <c r="H141" s="430"/>
      <c r="I141" s="431"/>
      <c r="J141" s="91"/>
      <c r="K141" s="362"/>
      <c r="L141" s="363"/>
      <c r="M141" s="364"/>
      <c r="N141" s="93"/>
    </row>
    <row r="142" spans="1:15" s="1" customFormat="1" ht="16.5" thickBot="1" x14ac:dyDescent="0.25">
      <c r="A142" s="91"/>
      <c r="B142" s="399"/>
      <c r="C142" s="400"/>
      <c r="D142" s="400"/>
      <c r="E142" s="401"/>
      <c r="F142" s="91"/>
      <c r="G142" s="518" t="str">
        <f>IF(G139="","",IF(G139&lt;0,"Atenção - Resultado Mensal Negativo",IF(G139=0,"Nem Positivo nem Negativo - No Limite","Parabéns - Resultado Mensal Positivo")))</f>
        <v/>
      </c>
      <c r="H142" s="519"/>
      <c r="I142" s="520"/>
      <c r="J142" s="91"/>
      <c r="K142" s="365"/>
      <c r="L142" s="366"/>
      <c r="M142" s="367"/>
      <c r="N142" s="93"/>
    </row>
    <row r="143" spans="1:15" s="2" customFormat="1" ht="3.75" customHeight="1" thickBot="1" x14ac:dyDescent="0.25">
      <c r="A143" s="154"/>
      <c r="B143" s="143"/>
      <c r="C143" s="143"/>
      <c r="D143" s="143"/>
      <c r="E143" s="143"/>
      <c r="F143" s="143"/>
      <c r="G143" s="4"/>
      <c r="H143" s="4"/>
      <c r="I143" s="4"/>
      <c r="J143" s="143"/>
      <c r="K143" s="143"/>
      <c r="L143" s="143"/>
      <c r="M143" s="143"/>
      <c r="N143" s="155"/>
    </row>
    <row r="144" spans="1:15" s="2" customFormat="1" ht="7.5" customHeight="1" thickBot="1" x14ac:dyDescent="0.25">
      <c r="A144" s="157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5"/>
      <c r="N144" s="5"/>
    </row>
    <row r="145" spans="1:14" s="2" customFormat="1" ht="3.75" customHeight="1" thickBot="1" x14ac:dyDescent="0.25">
      <c r="A145" s="158"/>
      <c r="B145" s="222"/>
      <c r="C145" s="160"/>
      <c r="D145" s="222"/>
      <c r="E145" s="222"/>
      <c r="F145" s="160"/>
      <c r="G145" s="222"/>
      <c r="H145" s="222"/>
      <c r="I145" s="222"/>
      <c r="J145" s="160"/>
      <c r="K145" s="159"/>
      <c r="L145" s="160"/>
      <c r="M145" s="159"/>
      <c r="N145" s="161"/>
    </row>
    <row r="146" spans="1:14" ht="13.9" customHeight="1" thickBot="1" x14ac:dyDescent="0.25">
      <c r="A146" s="142"/>
      <c r="B146" s="426" t="s">
        <v>126</v>
      </c>
      <c r="C146" s="427"/>
      <c r="D146" s="427"/>
      <c r="E146" s="428"/>
      <c r="F146" s="93"/>
      <c r="G146" s="375" t="s">
        <v>63</v>
      </c>
      <c r="H146" s="513"/>
      <c r="I146" s="514"/>
      <c r="J146" s="91"/>
      <c r="K146" s="531"/>
      <c r="L146" s="532"/>
      <c r="M146" s="533"/>
      <c r="N146" s="93"/>
    </row>
    <row r="147" spans="1:14" s="2" customFormat="1" ht="13.9" customHeight="1" thickBot="1" x14ac:dyDescent="0.25">
      <c r="A147" s="142"/>
      <c r="B147" s="450" t="s">
        <v>64</v>
      </c>
      <c r="C147" s="451"/>
      <c r="D147" s="451"/>
      <c r="E147" s="452"/>
      <c r="F147" s="93"/>
      <c r="G147" s="432">
        <v>0.2</v>
      </c>
      <c r="H147" s="433"/>
      <c r="I147" s="434"/>
      <c r="J147" s="91"/>
      <c r="K147" s="534"/>
      <c r="L147" s="535"/>
      <c r="M147" s="536"/>
      <c r="N147" s="93"/>
    </row>
    <row r="148" spans="1:14" s="2" customFormat="1" ht="9" customHeight="1" thickBot="1" x14ac:dyDescent="0.25">
      <c r="A148" s="142"/>
      <c r="B148" s="3"/>
      <c r="C148" s="6"/>
      <c r="D148" s="1"/>
      <c r="E148" s="5"/>
      <c r="F148" s="93"/>
      <c r="G148" s="1"/>
      <c r="H148" s="1"/>
      <c r="I148" s="1"/>
      <c r="J148" s="91"/>
      <c r="K148" s="534"/>
      <c r="L148" s="535"/>
      <c r="M148" s="536"/>
      <c r="N148" s="93"/>
    </row>
    <row r="149" spans="1:14" s="2" customFormat="1" ht="13.9" customHeight="1" thickBot="1" x14ac:dyDescent="0.25">
      <c r="A149" s="142"/>
      <c r="B149" s="426" t="s">
        <v>65</v>
      </c>
      <c r="C149" s="427"/>
      <c r="D149" s="427"/>
      <c r="E149" s="428"/>
      <c r="F149" s="93"/>
      <c r="G149" s="375" t="s">
        <v>66</v>
      </c>
      <c r="H149" s="513"/>
      <c r="I149" s="514"/>
      <c r="J149" s="91"/>
      <c r="K149" s="534"/>
      <c r="L149" s="535"/>
      <c r="M149" s="536"/>
      <c r="N149" s="93"/>
    </row>
    <row r="150" spans="1:14" ht="13.15" customHeight="1" x14ac:dyDescent="0.2">
      <c r="A150" s="142"/>
      <c r="B150" s="524" t="s">
        <v>108</v>
      </c>
      <c r="C150" s="525"/>
      <c r="D150" s="525"/>
      <c r="E150" s="526"/>
      <c r="F150" s="93"/>
      <c r="G150" s="424">
        <v>0</v>
      </c>
      <c r="H150" s="424"/>
      <c r="I150" s="425"/>
      <c r="J150" s="91"/>
      <c r="K150" s="534"/>
      <c r="L150" s="535"/>
      <c r="M150" s="536"/>
      <c r="N150" s="93"/>
    </row>
    <row r="151" spans="1:14" ht="13.9" customHeight="1" thickBot="1" x14ac:dyDescent="0.25">
      <c r="A151" s="142"/>
      <c r="B151" s="521" t="s">
        <v>109</v>
      </c>
      <c r="C151" s="522"/>
      <c r="D151" s="522"/>
      <c r="E151" s="523"/>
      <c r="F151" s="93"/>
      <c r="G151" s="482">
        <v>0</v>
      </c>
      <c r="H151" s="482"/>
      <c r="I151" s="483"/>
      <c r="J151" s="91"/>
      <c r="K151" s="534"/>
      <c r="L151" s="535"/>
      <c r="M151" s="536"/>
      <c r="N151" s="93"/>
    </row>
    <row r="152" spans="1:14" ht="13.9" customHeight="1" thickBot="1" x14ac:dyDescent="0.25">
      <c r="A152" s="142"/>
      <c r="B152" s="495" t="s">
        <v>67</v>
      </c>
      <c r="C152" s="496"/>
      <c r="D152" s="496"/>
      <c r="E152" s="497"/>
      <c r="F152" s="93"/>
      <c r="G152" s="375">
        <f>G150+G151</f>
        <v>0</v>
      </c>
      <c r="H152" s="484"/>
      <c r="I152" s="485"/>
      <c r="J152" s="91"/>
      <c r="K152" s="534"/>
      <c r="L152" s="535"/>
      <c r="M152" s="536"/>
      <c r="N152" s="93"/>
    </row>
    <row r="153" spans="1:14" ht="3.75" customHeight="1" thickBot="1" x14ac:dyDescent="0.25">
      <c r="A153" s="142"/>
      <c r="B153" s="3"/>
      <c r="C153" s="6"/>
      <c r="D153" s="1"/>
      <c r="E153" s="5"/>
      <c r="F153" s="93"/>
      <c r="G153" s="450"/>
      <c r="H153" s="480"/>
      <c r="I153" s="481"/>
      <c r="J153" s="91"/>
      <c r="K153" s="534"/>
      <c r="L153" s="535"/>
      <c r="M153" s="536"/>
      <c r="N153" s="93"/>
    </row>
    <row r="154" spans="1:14" ht="13.9" customHeight="1" thickBot="1" x14ac:dyDescent="0.25">
      <c r="A154" s="142"/>
      <c r="B154" s="426" t="s">
        <v>114</v>
      </c>
      <c r="C154" s="427"/>
      <c r="D154" s="427"/>
      <c r="E154" s="428"/>
      <c r="F154" s="93"/>
      <c r="G154" s="530">
        <f>IF(I11&lt;=0,0,IF(G139&lt;0,"Resultado Negativo. Não é possível fazer aplicação. ",ROUND((G152/I11),2)))</f>
        <v>0</v>
      </c>
      <c r="H154" s="484"/>
      <c r="I154" s="485"/>
      <c r="J154" s="91"/>
      <c r="K154" s="534"/>
      <c r="L154" s="535"/>
      <c r="M154" s="536"/>
      <c r="N154" s="93"/>
    </row>
    <row r="155" spans="1:14" ht="9" customHeight="1" x14ac:dyDescent="0.2">
      <c r="A155" s="142"/>
      <c r="B155" s="7"/>
      <c r="C155" s="8"/>
      <c r="D155" s="9"/>
      <c r="E155" s="10"/>
      <c r="F155" s="93"/>
      <c r="G155" s="2"/>
      <c r="H155" s="2"/>
      <c r="I155" s="2"/>
      <c r="J155" s="91"/>
      <c r="K155" s="534"/>
      <c r="L155" s="535"/>
      <c r="M155" s="536"/>
      <c r="N155" s="93"/>
    </row>
    <row r="156" spans="1:14" ht="16.149999999999999" customHeight="1" thickBot="1" x14ac:dyDescent="0.25">
      <c r="A156" s="142"/>
      <c r="B156" s="501" t="s">
        <v>68</v>
      </c>
      <c r="C156" s="502"/>
      <c r="D156" s="502"/>
      <c r="E156" s="503"/>
      <c r="F156" s="93"/>
      <c r="G156" s="498" t="str">
        <f>IF(G139&lt;0,"",IF(G152&lt;=0,"",IF(G154&lt;G147,"Atenção - Meta não cumprida","Parabéns - Meta cumprida")))</f>
        <v/>
      </c>
      <c r="H156" s="499"/>
      <c r="I156" s="500"/>
      <c r="J156" s="91"/>
      <c r="K156" s="537"/>
      <c r="L156" s="538"/>
      <c r="M156" s="539"/>
      <c r="N156" s="93"/>
    </row>
    <row r="157" spans="1:14" ht="3.75" customHeight="1" thickBot="1" x14ac:dyDescent="0.25">
      <c r="A157" s="154"/>
      <c r="B157" s="162"/>
      <c r="C157" s="143"/>
      <c r="D157" s="162"/>
      <c r="E157" s="162"/>
      <c r="F157" s="143"/>
      <c r="G157" s="162"/>
      <c r="H157" s="162"/>
      <c r="I157" s="163"/>
      <c r="J157" s="143"/>
      <c r="K157" s="162"/>
      <c r="L157" s="143"/>
      <c r="M157" s="162"/>
      <c r="N157" s="155"/>
    </row>
    <row r="158" spans="1:14" ht="7.5" customHeight="1" thickBot="1" x14ac:dyDescent="0.25">
      <c r="A158" s="157"/>
      <c r="B158" s="11"/>
      <c r="C158" s="12"/>
      <c r="D158" s="11"/>
      <c r="E158" s="11"/>
      <c r="F158" s="12"/>
      <c r="G158" s="11"/>
      <c r="H158" s="11"/>
      <c r="I158" s="11"/>
      <c r="J158" s="12"/>
      <c r="K158" s="11"/>
      <c r="L158" s="12"/>
      <c r="M158" s="13"/>
      <c r="N158" s="164"/>
    </row>
    <row r="159" spans="1:14" ht="3.75" customHeight="1" thickBot="1" x14ac:dyDescent="0.25">
      <c r="A159" s="88"/>
      <c r="B159" s="156"/>
      <c r="C159" s="4"/>
      <c r="D159" s="156"/>
      <c r="E159" s="156"/>
      <c r="F159" s="156"/>
      <c r="G159" s="4"/>
      <c r="H159" s="4"/>
      <c r="I159" s="4"/>
      <c r="J159" s="156"/>
      <c r="K159" s="156"/>
      <c r="L159" s="4"/>
      <c r="M159" s="156"/>
      <c r="N159" s="89"/>
    </row>
    <row r="160" spans="1:14" ht="12.75" customHeight="1" x14ac:dyDescent="0.2">
      <c r="A160" s="91"/>
      <c r="B160" s="504"/>
      <c r="C160" s="505"/>
      <c r="D160" s="505"/>
      <c r="E160" s="506"/>
      <c r="F160" s="91"/>
      <c r="G160" s="158"/>
      <c r="H160" s="160"/>
      <c r="I160" s="161"/>
      <c r="J160" s="91"/>
      <c r="K160" s="543" t="s">
        <v>69</v>
      </c>
      <c r="L160" s="544"/>
      <c r="M160" s="545"/>
      <c r="N160" s="93"/>
    </row>
    <row r="161" spans="1:14" ht="12.75" customHeight="1" x14ac:dyDescent="0.2">
      <c r="A161" s="91"/>
      <c r="B161" s="507"/>
      <c r="C161" s="508"/>
      <c r="D161" s="508"/>
      <c r="E161" s="509"/>
      <c r="F161" s="91"/>
      <c r="G161" s="165"/>
      <c r="H161" s="2"/>
      <c r="I161" s="166"/>
      <c r="J161" s="91"/>
      <c r="K161" s="546"/>
      <c r="L161" s="547"/>
      <c r="M161" s="548"/>
      <c r="N161" s="93"/>
    </row>
    <row r="162" spans="1:14" ht="12.75" customHeight="1" x14ac:dyDescent="0.2">
      <c r="A162" s="91"/>
      <c r="B162" s="507"/>
      <c r="C162" s="508"/>
      <c r="D162" s="508"/>
      <c r="E162" s="509"/>
      <c r="F162" s="91"/>
      <c r="G162" s="165"/>
      <c r="H162" s="2"/>
      <c r="I162" s="166"/>
      <c r="J162" s="91"/>
      <c r="K162" s="546"/>
      <c r="L162" s="547"/>
      <c r="M162" s="548"/>
      <c r="N162" s="93"/>
    </row>
    <row r="163" spans="1:14" ht="12.75" customHeight="1" x14ac:dyDescent="0.2">
      <c r="A163" s="91"/>
      <c r="B163" s="507"/>
      <c r="C163" s="508"/>
      <c r="D163" s="508"/>
      <c r="E163" s="509"/>
      <c r="F163" s="91"/>
      <c r="G163" s="165" t="s">
        <v>9</v>
      </c>
      <c r="H163" s="2">
        <f>I28</f>
        <v>0</v>
      </c>
      <c r="I163" s="166"/>
      <c r="J163" s="91"/>
      <c r="K163" s="546"/>
      <c r="L163" s="547"/>
      <c r="M163" s="548"/>
      <c r="N163" s="93"/>
    </row>
    <row r="164" spans="1:14" ht="12.75" customHeight="1" x14ac:dyDescent="0.2">
      <c r="A164" s="91"/>
      <c r="B164" s="507"/>
      <c r="C164" s="508"/>
      <c r="D164" s="508"/>
      <c r="E164" s="509"/>
      <c r="F164" s="91"/>
      <c r="G164" s="165" t="s">
        <v>23</v>
      </c>
      <c r="H164" s="2">
        <f>I39</f>
        <v>0</v>
      </c>
      <c r="I164" s="166"/>
      <c r="J164" s="91"/>
      <c r="K164" s="546"/>
      <c r="L164" s="547"/>
      <c r="M164" s="548"/>
      <c r="N164" s="93"/>
    </row>
    <row r="165" spans="1:14" ht="12.75" customHeight="1" x14ac:dyDescent="0.2">
      <c r="A165" s="91"/>
      <c r="B165" s="507"/>
      <c r="C165" s="508"/>
      <c r="D165" s="508"/>
      <c r="E165" s="509"/>
      <c r="F165" s="91"/>
      <c r="G165" s="165" t="s">
        <v>27</v>
      </c>
      <c r="H165" s="2">
        <f>I50</f>
        <v>0</v>
      </c>
      <c r="I165" s="166"/>
      <c r="J165" s="91"/>
      <c r="K165" s="546"/>
      <c r="L165" s="547"/>
      <c r="M165" s="548"/>
      <c r="N165" s="93"/>
    </row>
    <row r="166" spans="1:14" ht="12.75" customHeight="1" x14ac:dyDescent="0.2">
      <c r="A166" s="91"/>
      <c r="B166" s="507"/>
      <c r="C166" s="508"/>
      <c r="D166" s="508"/>
      <c r="E166" s="509"/>
      <c r="F166" s="91"/>
      <c r="G166" s="165" t="s">
        <v>121</v>
      </c>
      <c r="H166" s="2">
        <f>I62</f>
        <v>0</v>
      </c>
      <c r="I166" s="166"/>
      <c r="J166" s="91"/>
      <c r="K166" s="546"/>
      <c r="L166" s="547"/>
      <c r="M166" s="548"/>
      <c r="N166" s="93"/>
    </row>
    <row r="167" spans="1:14" ht="12.75" customHeight="1" x14ac:dyDescent="0.2">
      <c r="A167" s="91"/>
      <c r="B167" s="507"/>
      <c r="C167" s="508"/>
      <c r="D167" s="508"/>
      <c r="E167" s="509"/>
      <c r="F167" s="91"/>
      <c r="G167" s="165" t="s">
        <v>70</v>
      </c>
      <c r="H167" s="2">
        <f>I74</f>
        <v>0</v>
      </c>
      <c r="I167" s="166"/>
      <c r="J167" s="91"/>
      <c r="K167" s="546"/>
      <c r="L167" s="547"/>
      <c r="M167" s="548"/>
      <c r="N167" s="93"/>
    </row>
    <row r="168" spans="1:14" ht="12.75" customHeight="1" x14ac:dyDescent="0.2">
      <c r="A168" s="91"/>
      <c r="B168" s="507"/>
      <c r="C168" s="508"/>
      <c r="D168" s="508"/>
      <c r="E168" s="509"/>
      <c r="F168" s="91"/>
      <c r="G168" s="165" t="s">
        <v>122</v>
      </c>
      <c r="H168" s="2">
        <f>I89</f>
        <v>0</v>
      </c>
      <c r="I168" s="166"/>
      <c r="J168" s="91"/>
      <c r="K168" s="546"/>
      <c r="L168" s="547"/>
      <c r="M168" s="548"/>
      <c r="N168" s="93"/>
    </row>
    <row r="169" spans="1:14" ht="12.75" customHeight="1" x14ac:dyDescent="0.2">
      <c r="A169" s="91"/>
      <c r="B169" s="507"/>
      <c r="C169" s="508"/>
      <c r="D169" s="508"/>
      <c r="E169" s="509"/>
      <c r="F169" s="91"/>
      <c r="G169" s="165" t="s">
        <v>50</v>
      </c>
      <c r="H169" s="2">
        <f>I100</f>
        <v>0</v>
      </c>
      <c r="I169" s="166"/>
      <c r="J169" s="91"/>
      <c r="K169" s="546"/>
      <c r="L169" s="547"/>
      <c r="M169" s="548"/>
      <c r="N169" s="93"/>
    </row>
    <row r="170" spans="1:14" ht="12.75" customHeight="1" x14ac:dyDescent="0.2">
      <c r="A170" s="91"/>
      <c r="B170" s="507"/>
      <c r="C170" s="508"/>
      <c r="D170" s="508"/>
      <c r="E170" s="509"/>
      <c r="F170" s="91"/>
      <c r="G170" s="165" t="s">
        <v>117</v>
      </c>
      <c r="H170" s="2">
        <f>I114</f>
        <v>0</v>
      </c>
      <c r="I170" s="166"/>
      <c r="J170" s="91"/>
      <c r="K170" s="546"/>
      <c r="L170" s="547"/>
      <c r="M170" s="548"/>
      <c r="N170" s="93"/>
    </row>
    <row r="171" spans="1:14" ht="12.75" customHeight="1" x14ac:dyDescent="0.2">
      <c r="A171" s="91"/>
      <c r="B171" s="507"/>
      <c r="C171" s="508"/>
      <c r="D171" s="508"/>
      <c r="E171" s="509"/>
      <c r="F171" s="91"/>
      <c r="G171" s="165" t="s">
        <v>71</v>
      </c>
      <c r="H171" s="2">
        <f>I128</f>
        <v>0</v>
      </c>
      <c r="I171" s="166"/>
      <c r="J171" s="91"/>
      <c r="K171" s="546"/>
      <c r="L171" s="547"/>
      <c r="M171" s="548"/>
      <c r="N171" s="93"/>
    </row>
    <row r="172" spans="1:14" ht="12.75" customHeight="1" x14ac:dyDescent="0.2">
      <c r="A172" s="91"/>
      <c r="B172" s="507"/>
      <c r="C172" s="508"/>
      <c r="D172" s="508"/>
      <c r="E172" s="509"/>
      <c r="F172" s="91"/>
      <c r="G172" s="165"/>
      <c r="H172" s="2"/>
      <c r="I172" s="166"/>
      <c r="J172" s="91"/>
      <c r="K172" s="546"/>
      <c r="L172" s="547"/>
      <c r="M172" s="548"/>
      <c r="N172" s="93"/>
    </row>
    <row r="173" spans="1:14" ht="13.5" customHeight="1" thickBot="1" x14ac:dyDescent="0.25">
      <c r="A173" s="91"/>
      <c r="B173" s="510"/>
      <c r="C173" s="511"/>
      <c r="D173" s="511"/>
      <c r="E173" s="512"/>
      <c r="F173" s="91"/>
      <c r="G173" s="167"/>
      <c r="H173" s="168"/>
      <c r="I173" s="169"/>
      <c r="J173" s="91"/>
      <c r="K173" s="549"/>
      <c r="L173" s="550"/>
      <c r="M173" s="551"/>
      <c r="N173" s="93"/>
    </row>
    <row r="174" spans="1:14" ht="3.75" customHeight="1" thickBot="1" x14ac:dyDescent="0.25">
      <c r="A174" s="91"/>
      <c r="B174" s="170"/>
      <c r="C174" s="4"/>
      <c r="D174" s="11"/>
      <c r="E174" s="13"/>
      <c r="F174" s="91"/>
      <c r="G174" s="2"/>
      <c r="H174" s="2"/>
      <c r="I174" s="2"/>
      <c r="J174" s="91"/>
      <c r="K174" s="14"/>
      <c r="L174" s="4"/>
      <c r="M174" s="13"/>
      <c r="N174" s="93"/>
    </row>
    <row r="175" spans="1:14" ht="13.5" customHeight="1" thickBot="1" x14ac:dyDescent="0.25">
      <c r="A175" s="91"/>
      <c r="B175" s="381" t="s">
        <v>113</v>
      </c>
      <c r="C175" s="382"/>
      <c r="D175" s="382"/>
      <c r="E175" s="383"/>
      <c r="F175" s="91"/>
      <c r="G175" s="375" t="s">
        <v>113</v>
      </c>
      <c r="H175" s="376"/>
      <c r="I175" s="377"/>
      <c r="J175" s="91"/>
      <c r="K175" s="462" t="s">
        <v>115</v>
      </c>
      <c r="L175" s="463"/>
      <c r="M175" s="464"/>
      <c r="N175" s="93"/>
    </row>
    <row r="176" spans="1:14" ht="12.75" customHeight="1" x14ac:dyDescent="0.2">
      <c r="A176" s="91"/>
      <c r="B176" s="384"/>
      <c r="C176" s="385"/>
      <c r="D176" s="385"/>
      <c r="E176" s="386"/>
      <c r="F176" s="91"/>
      <c r="G176" s="66">
        <f>Fev!G180</f>
        <v>0</v>
      </c>
      <c r="H176" s="67">
        <f>Fev!H180</f>
        <v>0</v>
      </c>
      <c r="I176" s="173" t="s">
        <v>72</v>
      </c>
      <c r="J176" s="91"/>
      <c r="K176" s="465"/>
      <c r="L176" s="466"/>
      <c r="M176" s="467"/>
      <c r="N176" s="93"/>
    </row>
    <row r="177" spans="1:14" x14ac:dyDescent="0.2">
      <c r="A177" s="91"/>
      <c r="B177" s="384"/>
      <c r="C177" s="385"/>
      <c r="D177" s="385"/>
      <c r="E177" s="386"/>
      <c r="F177" s="91"/>
      <c r="G177" s="225">
        <v>0</v>
      </c>
      <c r="H177" s="226">
        <v>0</v>
      </c>
      <c r="I177" s="174" t="s">
        <v>73</v>
      </c>
      <c r="J177" s="91"/>
      <c r="K177" s="465"/>
      <c r="L177" s="466"/>
      <c r="M177" s="467"/>
      <c r="N177" s="93"/>
    </row>
    <row r="178" spans="1:14" x14ac:dyDescent="0.2">
      <c r="A178" s="91"/>
      <c r="B178" s="384"/>
      <c r="C178" s="385"/>
      <c r="D178" s="385"/>
      <c r="E178" s="386"/>
      <c r="F178" s="91"/>
      <c r="G178" s="175">
        <v>0</v>
      </c>
      <c r="H178" s="176">
        <v>0</v>
      </c>
      <c r="I178" s="174" t="s">
        <v>74</v>
      </c>
      <c r="J178" s="91"/>
      <c r="K178" s="465"/>
      <c r="L178" s="466"/>
      <c r="M178" s="467"/>
      <c r="N178" s="93"/>
    </row>
    <row r="179" spans="1:14" x14ac:dyDescent="0.2">
      <c r="A179" s="91"/>
      <c r="B179" s="384"/>
      <c r="C179" s="385"/>
      <c r="D179" s="385"/>
      <c r="E179" s="386"/>
      <c r="F179" s="91"/>
      <c r="G179" s="225">
        <v>0</v>
      </c>
      <c r="H179" s="226">
        <v>0</v>
      </c>
      <c r="I179" s="174" t="s">
        <v>75</v>
      </c>
      <c r="J179" s="91"/>
      <c r="K179" s="465"/>
      <c r="L179" s="466"/>
      <c r="M179" s="467"/>
      <c r="N179" s="93"/>
    </row>
    <row r="180" spans="1:14" ht="13.5" thickBot="1" x14ac:dyDescent="0.25">
      <c r="A180" s="91"/>
      <c r="B180" s="384"/>
      <c r="C180" s="385"/>
      <c r="D180" s="385"/>
      <c r="E180" s="386"/>
      <c r="F180" s="91"/>
      <c r="G180" s="177">
        <f>G176+G177-G178+G179</f>
        <v>0</v>
      </c>
      <c r="H180" s="178">
        <f>H176+H177-H178+H179</f>
        <v>0</v>
      </c>
      <c r="I180" s="179" t="s">
        <v>76</v>
      </c>
      <c r="J180" s="91"/>
      <c r="K180" s="468"/>
      <c r="L180" s="469"/>
      <c r="M180" s="470"/>
      <c r="N180" s="93"/>
    </row>
    <row r="181" spans="1:14" ht="7.5" customHeight="1" thickBot="1" x14ac:dyDescent="0.25">
      <c r="A181" s="91"/>
      <c r="B181" s="384"/>
      <c r="C181" s="385"/>
      <c r="D181" s="385"/>
      <c r="E181" s="386"/>
      <c r="F181" s="91"/>
      <c r="G181" s="165"/>
      <c r="H181" s="2"/>
      <c r="I181" s="166"/>
      <c r="J181" s="91"/>
      <c r="K181" s="14"/>
      <c r="L181" s="4"/>
      <c r="M181" s="13"/>
      <c r="N181" s="93"/>
    </row>
    <row r="182" spans="1:14" ht="13.5" thickBot="1" x14ac:dyDescent="0.25">
      <c r="A182" s="91"/>
      <c r="B182" s="387"/>
      <c r="C182" s="388"/>
      <c r="D182" s="388"/>
      <c r="E182" s="389"/>
      <c r="F182" s="91"/>
      <c r="G182" s="371">
        <f>G180+H180</f>
        <v>0</v>
      </c>
      <c r="H182" s="372"/>
      <c r="I182" s="223" t="s">
        <v>77</v>
      </c>
      <c r="J182" s="91"/>
      <c r="K182" s="378"/>
      <c r="L182" s="379"/>
      <c r="M182" s="380"/>
      <c r="N182" s="93"/>
    </row>
    <row r="183" spans="1:14" ht="3.75" customHeight="1" thickBot="1" x14ac:dyDescent="0.25">
      <c r="A183" s="91"/>
      <c r="B183" s="170"/>
      <c r="C183" s="4"/>
      <c r="D183" s="11"/>
      <c r="E183" s="13"/>
      <c r="F183" s="91"/>
      <c r="G183" s="2"/>
      <c r="H183" s="2"/>
      <c r="I183" s="2"/>
      <c r="J183" s="91"/>
      <c r="K183" s="14"/>
      <c r="L183" s="4"/>
      <c r="M183" s="13"/>
      <c r="N183" s="93"/>
    </row>
    <row r="184" spans="1:14" ht="13.5" customHeight="1" thickBot="1" x14ac:dyDescent="0.25">
      <c r="A184" s="91"/>
      <c r="B184" s="381" t="s">
        <v>83</v>
      </c>
      <c r="C184" s="382"/>
      <c r="D184" s="382"/>
      <c r="E184" s="383"/>
      <c r="F184" s="91"/>
      <c r="G184" s="375" t="s">
        <v>83</v>
      </c>
      <c r="H184" s="376"/>
      <c r="I184" s="377"/>
      <c r="J184" s="91"/>
      <c r="K184" s="471"/>
      <c r="L184" s="472"/>
      <c r="M184" s="473"/>
      <c r="N184" s="93"/>
    </row>
    <row r="185" spans="1:14" ht="12.75" customHeight="1" x14ac:dyDescent="0.2">
      <c r="A185" s="91"/>
      <c r="B185" s="384"/>
      <c r="C185" s="385"/>
      <c r="D185" s="385"/>
      <c r="E185" s="386"/>
      <c r="F185" s="91"/>
      <c r="G185" s="66">
        <f>Fev!G189</f>
        <v>0</v>
      </c>
      <c r="H185" s="67">
        <f>Fev!H189</f>
        <v>0</v>
      </c>
      <c r="I185" s="173" t="s">
        <v>72</v>
      </c>
      <c r="J185" s="91"/>
      <c r="K185" s="474"/>
      <c r="L185" s="475"/>
      <c r="M185" s="476"/>
      <c r="N185" s="93"/>
    </row>
    <row r="186" spans="1:14" ht="12.75" customHeight="1" x14ac:dyDescent="0.2">
      <c r="A186" s="91"/>
      <c r="B186" s="384"/>
      <c r="C186" s="385"/>
      <c r="D186" s="385"/>
      <c r="E186" s="386"/>
      <c r="F186" s="91"/>
      <c r="G186" s="225">
        <v>0</v>
      </c>
      <c r="H186" s="226">
        <v>0</v>
      </c>
      <c r="I186" s="174" t="s">
        <v>81</v>
      </c>
      <c r="J186" s="91"/>
      <c r="K186" s="474"/>
      <c r="L186" s="475"/>
      <c r="M186" s="476"/>
      <c r="N186" s="93"/>
    </row>
    <row r="187" spans="1:14" ht="12.75" customHeight="1" x14ac:dyDescent="0.2">
      <c r="A187" s="91"/>
      <c r="B187" s="384"/>
      <c r="C187" s="385"/>
      <c r="D187" s="385"/>
      <c r="E187" s="386"/>
      <c r="F187" s="91"/>
      <c r="G187" s="225">
        <v>0</v>
      </c>
      <c r="H187" s="226">
        <v>0</v>
      </c>
      <c r="I187" s="174" t="s">
        <v>82</v>
      </c>
      <c r="J187" s="91"/>
      <c r="K187" s="474"/>
      <c r="L187" s="475"/>
      <c r="M187" s="476"/>
      <c r="N187" s="93"/>
    </row>
    <row r="188" spans="1:14" ht="12.75" customHeight="1" x14ac:dyDescent="0.2">
      <c r="A188" s="91"/>
      <c r="B188" s="384"/>
      <c r="C188" s="385"/>
      <c r="D188" s="385"/>
      <c r="E188" s="386"/>
      <c r="F188" s="91"/>
      <c r="G188" s="225">
        <v>0</v>
      </c>
      <c r="H188" s="226">
        <v>0</v>
      </c>
      <c r="I188" s="174" t="s">
        <v>84</v>
      </c>
      <c r="J188" s="91"/>
      <c r="K188" s="474"/>
      <c r="L188" s="475"/>
      <c r="M188" s="476"/>
      <c r="N188" s="93"/>
    </row>
    <row r="189" spans="1:14" ht="13.5" customHeight="1" thickBot="1" x14ac:dyDescent="0.25">
      <c r="A189" s="91"/>
      <c r="B189" s="384"/>
      <c r="C189" s="385"/>
      <c r="D189" s="385"/>
      <c r="E189" s="386"/>
      <c r="F189" s="91"/>
      <c r="G189" s="177">
        <f>G185+G186+G187+G188</f>
        <v>0</v>
      </c>
      <c r="H189" s="177">
        <f>H185+H186+H187+H188</f>
        <v>0</v>
      </c>
      <c r="I189" s="179" t="s">
        <v>76</v>
      </c>
      <c r="J189" s="91"/>
      <c r="K189" s="477"/>
      <c r="L189" s="478"/>
      <c r="M189" s="479"/>
      <c r="N189" s="93"/>
    </row>
    <row r="190" spans="1:14" ht="7.5" customHeight="1" thickBot="1" x14ac:dyDescent="0.25">
      <c r="A190" s="91"/>
      <c r="B190" s="384"/>
      <c r="C190" s="385"/>
      <c r="D190" s="385"/>
      <c r="E190" s="386"/>
      <c r="F190" s="91"/>
      <c r="G190" s="165"/>
      <c r="H190" s="2"/>
      <c r="I190" s="166"/>
      <c r="J190" s="91"/>
      <c r="K190" s="14"/>
      <c r="L190" s="4"/>
      <c r="M190" s="13"/>
      <c r="N190" s="93"/>
    </row>
    <row r="191" spans="1:14" ht="13.5" customHeight="1" thickBot="1" x14ac:dyDescent="0.25">
      <c r="A191" s="91"/>
      <c r="B191" s="387"/>
      <c r="C191" s="388"/>
      <c r="D191" s="388"/>
      <c r="E191" s="389"/>
      <c r="F191" s="91"/>
      <c r="G191" s="371">
        <f>G189+H189</f>
        <v>0</v>
      </c>
      <c r="H191" s="372"/>
      <c r="I191" s="223" t="s">
        <v>116</v>
      </c>
      <c r="J191" s="91"/>
      <c r="K191" s="378"/>
      <c r="L191" s="379"/>
      <c r="M191" s="380"/>
      <c r="N191" s="93"/>
    </row>
    <row r="192" spans="1:14" ht="3.75" customHeight="1" thickBot="1" x14ac:dyDescent="0.25">
      <c r="A192" s="91"/>
      <c r="B192" s="170"/>
      <c r="C192" s="4"/>
      <c r="D192" s="11"/>
      <c r="E192" s="13"/>
      <c r="F192" s="91"/>
      <c r="G192" s="2"/>
      <c r="H192" s="2"/>
      <c r="I192" s="2"/>
      <c r="J192" s="91"/>
      <c r="K192" s="14"/>
      <c r="L192" s="4"/>
      <c r="M192" s="13"/>
      <c r="N192" s="93"/>
    </row>
    <row r="193" spans="1:14" ht="13.5" customHeight="1" thickBot="1" x14ac:dyDescent="0.25">
      <c r="A193" s="91"/>
      <c r="B193" s="486" t="s">
        <v>80</v>
      </c>
      <c r="C193" s="487"/>
      <c r="D193" s="487"/>
      <c r="E193" s="488"/>
      <c r="F193" s="91"/>
      <c r="G193" s="540" t="s">
        <v>85</v>
      </c>
      <c r="H193" s="541"/>
      <c r="I193" s="542"/>
      <c r="J193" s="91"/>
      <c r="K193" s="462" t="s">
        <v>169</v>
      </c>
      <c r="L193" s="463"/>
      <c r="M193" s="464"/>
      <c r="N193" s="93"/>
    </row>
    <row r="194" spans="1:14" ht="12.75" customHeight="1" x14ac:dyDescent="0.2">
      <c r="A194" s="91"/>
      <c r="B194" s="489"/>
      <c r="C194" s="490"/>
      <c r="D194" s="490"/>
      <c r="E194" s="491"/>
      <c r="F194" s="91"/>
      <c r="G194" s="66">
        <f>Fev!G198</f>
        <v>0</v>
      </c>
      <c r="H194" s="67">
        <f>Fev!H198</f>
        <v>0</v>
      </c>
      <c r="I194" s="173" t="s">
        <v>72</v>
      </c>
      <c r="J194" s="91"/>
      <c r="K194" s="465"/>
      <c r="L194" s="466"/>
      <c r="M194" s="467"/>
      <c r="N194" s="93"/>
    </row>
    <row r="195" spans="1:14" ht="12.75" customHeight="1" x14ac:dyDescent="0.2">
      <c r="A195" s="91"/>
      <c r="B195" s="489"/>
      <c r="C195" s="490"/>
      <c r="D195" s="490"/>
      <c r="E195" s="491"/>
      <c r="F195" s="91"/>
      <c r="G195" s="225">
        <v>0</v>
      </c>
      <c r="H195" s="226">
        <v>0</v>
      </c>
      <c r="I195" s="174" t="s">
        <v>73</v>
      </c>
      <c r="J195" s="91"/>
      <c r="K195" s="465"/>
      <c r="L195" s="466"/>
      <c r="M195" s="467"/>
      <c r="N195" s="93"/>
    </row>
    <row r="196" spans="1:14" ht="12.75" customHeight="1" x14ac:dyDescent="0.2">
      <c r="A196" s="91"/>
      <c r="B196" s="489"/>
      <c r="C196" s="490"/>
      <c r="D196" s="490"/>
      <c r="E196" s="491"/>
      <c r="F196" s="91"/>
      <c r="G196" s="175">
        <v>0</v>
      </c>
      <c r="H196" s="176">
        <v>0</v>
      </c>
      <c r="I196" s="174" t="s">
        <v>74</v>
      </c>
      <c r="J196" s="91"/>
      <c r="K196" s="465"/>
      <c r="L196" s="466"/>
      <c r="M196" s="467"/>
      <c r="N196" s="93"/>
    </row>
    <row r="197" spans="1:14" ht="12.75" customHeight="1" x14ac:dyDescent="0.2">
      <c r="A197" s="91"/>
      <c r="B197" s="489"/>
      <c r="C197" s="490"/>
      <c r="D197" s="490"/>
      <c r="E197" s="491"/>
      <c r="F197" s="91"/>
      <c r="G197" s="225">
        <v>0</v>
      </c>
      <c r="H197" s="226">
        <v>0</v>
      </c>
      <c r="I197" s="174" t="s">
        <v>75</v>
      </c>
      <c r="J197" s="91"/>
      <c r="K197" s="465"/>
      <c r="L197" s="466"/>
      <c r="M197" s="467"/>
      <c r="N197" s="93"/>
    </row>
    <row r="198" spans="1:14" ht="13.5" customHeight="1" thickBot="1" x14ac:dyDescent="0.25">
      <c r="A198" s="91"/>
      <c r="B198" s="489"/>
      <c r="C198" s="490"/>
      <c r="D198" s="490"/>
      <c r="E198" s="491"/>
      <c r="F198" s="91"/>
      <c r="G198" s="177">
        <f>G194+G195-G196+G197</f>
        <v>0</v>
      </c>
      <c r="H198" s="178">
        <f>H194+H195-H196+H197</f>
        <v>0</v>
      </c>
      <c r="I198" s="179" t="s">
        <v>76</v>
      </c>
      <c r="J198" s="91"/>
      <c r="K198" s="468"/>
      <c r="L198" s="469"/>
      <c r="M198" s="470"/>
      <c r="N198" s="93"/>
    </row>
    <row r="199" spans="1:14" ht="7.5" customHeight="1" thickBot="1" x14ac:dyDescent="0.25">
      <c r="A199" s="91"/>
      <c r="B199" s="489"/>
      <c r="C199" s="490"/>
      <c r="D199" s="490"/>
      <c r="E199" s="491"/>
      <c r="F199" s="91"/>
      <c r="G199" s="2"/>
      <c r="H199" s="2"/>
      <c r="I199" s="166"/>
      <c r="J199" s="91"/>
      <c r="K199" s="14"/>
      <c r="L199" s="4"/>
      <c r="M199" s="13"/>
      <c r="N199" s="93"/>
    </row>
    <row r="200" spans="1:14" ht="13.5" customHeight="1" thickBot="1" x14ac:dyDescent="0.25">
      <c r="A200" s="91"/>
      <c r="B200" s="492"/>
      <c r="C200" s="493"/>
      <c r="D200" s="493"/>
      <c r="E200" s="494"/>
      <c r="F200" s="91"/>
      <c r="G200" s="371">
        <f>G198+H198</f>
        <v>0</v>
      </c>
      <c r="H200" s="372"/>
      <c r="I200" s="223" t="s">
        <v>77</v>
      </c>
      <c r="J200" s="91"/>
      <c r="K200" s="378"/>
      <c r="L200" s="379"/>
      <c r="M200" s="380"/>
      <c r="N200" s="93"/>
    </row>
    <row r="201" spans="1:14" ht="3.75" customHeight="1" thickBot="1" x14ac:dyDescent="0.25">
      <c r="A201" s="91"/>
      <c r="B201" s="2"/>
      <c r="C201" s="4"/>
      <c r="D201" s="2"/>
      <c r="E201" s="2"/>
      <c r="F201" s="4"/>
      <c r="G201" s="2"/>
      <c r="H201" s="2"/>
      <c r="I201" s="11"/>
      <c r="J201" s="11"/>
      <c r="K201" s="11"/>
      <c r="L201" s="11"/>
      <c r="M201" s="13"/>
      <c r="N201" s="93"/>
    </row>
    <row r="202" spans="1:14" ht="12.75" customHeight="1" x14ac:dyDescent="0.2">
      <c r="A202" s="91"/>
      <c r="B202" s="441" t="s">
        <v>78</v>
      </c>
      <c r="C202" s="442"/>
      <c r="D202" s="442"/>
      <c r="E202" s="443"/>
      <c r="F202" s="91"/>
      <c r="G202" s="453"/>
      <c r="H202" s="454"/>
      <c r="I202" s="454"/>
      <c r="J202" s="454"/>
      <c r="K202" s="454"/>
      <c r="L202" s="454"/>
      <c r="M202" s="455"/>
      <c r="N202" s="93"/>
    </row>
    <row r="203" spans="1:14" ht="12.75" customHeight="1" x14ac:dyDescent="0.2">
      <c r="A203" s="91"/>
      <c r="B203" s="444"/>
      <c r="C203" s="445"/>
      <c r="D203" s="445"/>
      <c r="E203" s="446"/>
      <c r="F203" s="91"/>
      <c r="G203" s="456"/>
      <c r="H203" s="457"/>
      <c r="I203" s="457"/>
      <c r="J203" s="457"/>
      <c r="K203" s="457"/>
      <c r="L203" s="457"/>
      <c r="M203" s="458"/>
      <c r="N203" s="93"/>
    </row>
    <row r="204" spans="1:14" ht="12.75" customHeight="1" x14ac:dyDescent="0.2">
      <c r="A204" s="91"/>
      <c r="B204" s="444"/>
      <c r="C204" s="445"/>
      <c r="D204" s="445"/>
      <c r="E204" s="446"/>
      <c r="F204" s="91"/>
      <c r="G204" s="456"/>
      <c r="H204" s="457"/>
      <c r="I204" s="457"/>
      <c r="J204" s="457"/>
      <c r="K204" s="457"/>
      <c r="L204" s="457"/>
      <c r="M204" s="458"/>
      <c r="N204" s="93"/>
    </row>
    <row r="205" spans="1:14" ht="12.75" customHeight="1" x14ac:dyDescent="0.2">
      <c r="A205" s="91"/>
      <c r="B205" s="444"/>
      <c r="C205" s="445"/>
      <c r="D205" s="445"/>
      <c r="E205" s="446"/>
      <c r="F205" s="91"/>
      <c r="G205" s="456"/>
      <c r="H205" s="457"/>
      <c r="I205" s="457"/>
      <c r="J205" s="457"/>
      <c r="K205" s="457"/>
      <c r="L205" s="457"/>
      <c r="M205" s="458"/>
      <c r="N205" s="93"/>
    </row>
    <row r="206" spans="1:14" ht="13.5" customHeight="1" thickBot="1" x14ac:dyDescent="0.25">
      <c r="A206" s="91"/>
      <c r="B206" s="447"/>
      <c r="C206" s="448"/>
      <c r="D206" s="448"/>
      <c r="E206" s="449"/>
      <c r="F206" s="91"/>
      <c r="G206" s="459"/>
      <c r="H206" s="460"/>
      <c r="I206" s="460"/>
      <c r="J206" s="460"/>
      <c r="K206" s="460"/>
      <c r="L206" s="460"/>
      <c r="M206" s="461"/>
      <c r="N206" s="93"/>
    </row>
    <row r="207" spans="1:14" ht="3.75" customHeight="1" thickBot="1" x14ac:dyDescent="0.25">
      <c r="A207" s="142"/>
      <c r="B207" s="6"/>
      <c r="C207" s="6"/>
      <c r="D207" s="6"/>
      <c r="E207" s="6"/>
      <c r="F207" s="6"/>
      <c r="G207" s="156"/>
      <c r="H207" s="156"/>
      <c r="I207" s="156"/>
      <c r="J207" s="156"/>
      <c r="K207" s="156"/>
      <c r="L207" s="156"/>
      <c r="M207" s="156"/>
      <c r="N207" s="93"/>
    </row>
    <row r="208" spans="1:14" ht="16.5" customHeight="1" x14ac:dyDescent="0.2">
      <c r="A208" s="435"/>
      <c r="B208" s="436"/>
      <c r="C208" s="436"/>
      <c r="D208" s="436"/>
      <c r="E208" s="436"/>
      <c r="F208" s="436"/>
      <c r="G208" s="436"/>
      <c r="H208" s="436"/>
      <c r="I208" s="436"/>
      <c r="J208" s="436"/>
      <c r="K208" s="436"/>
      <c r="L208" s="436"/>
      <c r="M208" s="436"/>
      <c r="N208" s="437"/>
    </row>
    <row r="209" spans="1:14" ht="16.5" customHeight="1" x14ac:dyDescent="0.2">
      <c r="A209" s="438"/>
      <c r="B209" s="439"/>
      <c r="C209" s="439"/>
      <c r="D209" s="439"/>
      <c r="E209" s="439"/>
      <c r="F209" s="439"/>
      <c r="G209" s="439"/>
      <c r="H209" s="439"/>
      <c r="I209" s="439"/>
      <c r="J209" s="439"/>
      <c r="K209" s="439"/>
      <c r="L209" s="439"/>
      <c r="M209" s="439"/>
      <c r="N209" s="440"/>
    </row>
    <row r="210" spans="1:14" ht="15.75" customHeight="1" x14ac:dyDescent="0.2">
      <c r="A210" s="438"/>
      <c r="B210" s="439"/>
      <c r="C210" s="439"/>
      <c r="D210" s="439"/>
      <c r="E210" s="439"/>
      <c r="F210" s="439"/>
      <c r="G210" s="439"/>
      <c r="H210" s="439"/>
      <c r="I210" s="439"/>
      <c r="J210" s="439"/>
      <c r="K210" s="439"/>
      <c r="L210" s="439"/>
      <c r="M210" s="439"/>
      <c r="N210" s="440"/>
    </row>
    <row r="211" spans="1:14" ht="6" hidden="1" customHeight="1" x14ac:dyDescent="0.2">
      <c r="A211" s="438"/>
      <c r="B211" s="439"/>
      <c r="C211" s="439"/>
      <c r="D211" s="439"/>
      <c r="E211" s="439"/>
      <c r="F211" s="439"/>
      <c r="G211" s="439"/>
      <c r="H211" s="439"/>
      <c r="I211" s="439"/>
      <c r="J211" s="439"/>
      <c r="K211" s="439"/>
      <c r="L211" s="439"/>
      <c r="M211" s="439"/>
      <c r="N211" s="440"/>
    </row>
    <row r="212" spans="1:14" x14ac:dyDescent="0.2">
      <c r="A212" s="438"/>
      <c r="B212" s="439"/>
      <c r="C212" s="439"/>
      <c r="D212" s="439"/>
      <c r="E212" s="439"/>
      <c r="F212" s="439"/>
      <c r="G212" s="439"/>
      <c r="H212" s="439"/>
      <c r="I212" s="439"/>
      <c r="J212" s="439"/>
      <c r="K212" s="439"/>
      <c r="L212" s="439"/>
      <c r="M212" s="439"/>
      <c r="N212" s="440"/>
    </row>
    <row r="213" spans="1:14" x14ac:dyDescent="0.2">
      <c r="A213" s="438"/>
      <c r="B213" s="439"/>
      <c r="C213" s="439"/>
      <c r="D213" s="439"/>
      <c r="E213" s="439"/>
      <c r="F213" s="439"/>
      <c r="G213" s="439"/>
      <c r="H213" s="439"/>
      <c r="I213" s="439"/>
      <c r="J213" s="439"/>
      <c r="K213" s="439"/>
      <c r="L213" s="439"/>
      <c r="M213" s="439"/>
      <c r="N213" s="440"/>
    </row>
    <row r="214" spans="1:14" ht="12.75" customHeight="1" thickBot="1" x14ac:dyDescent="0.25">
      <c r="A214" s="167"/>
      <c r="B214" s="168"/>
      <c r="C214" s="168"/>
      <c r="D214" s="168"/>
      <c r="E214" s="168"/>
      <c r="F214" s="168"/>
      <c r="G214" s="168"/>
      <c r="H214" s="168"/>
      <c r="I214" s="168"/>
      <c r="J214" s="168"/>
      <c r="K214" s="168"/>
      <c r="L214" s="168"/>
      <c r="M214" s="168"/>
      <c r="N214" s="169"/>
    </row>
    <row r="215" spans="1:14" ht="3" customHeight="1" x14ac:dyDescent="0.2"/>
    <row r="216" spans="1:14" hidden="1" x14ac:dyDescent="0.2"/>
    <row r="217" spans="1:14" hidden="1" x14ac:dyDescent="0.2"/>
    <row r="218" spans="1:14" hidden="1" x14ac:dyDescent="0.2"/>
  </sheetData>
  <sheetProtection algorithmName="SHA-512" hashValue="YZPDxURE30Ib6T0rIw8p7CEy9mQTAgek8b76hoL4P5et/1624z+2joc3s0eAMNWvg9J8bW/DESgrWoXFJtTsng==" saltValue="HHJvneJqA3db37+J16A1mg==" spinCount="100000" sheet="1" objects="1" scenarios="1" selectLockedCells="1"/>
  <mergeCells count="86">
    <mergeCell ref="M2:M3"/>
    <mergeCell ref="I5:I10"/>
    <mergeCell ref="B12:M12"/>
    <mergeCell ref="B2:B3"/>
    <mergeCell ref="D2:D3"/>
    <mergeCell ref="E2:E3"/>
    <mergeCell ref="G2:H3"/>
    <mergeCell ref="I2:I3"/>
    <mergeCell ref="K2:K3"/>
    <mergeCell ref="G13:H13"/>
    <mergeCell ref="E14:E27"/>
    <mergeCell ref="I14:I27"/>
    <mergeCell ref="G64:H64"/>
    <mergeCell ref="G30:H30"/>
    <mergeCell ref="E31:E38"/>
    <mergeCell ref="I31:I38"/>
    <mergeCell ref="G41:H41"/>
    <mergeCell ref="E65:E73"/>
    <mergeCell ref="I65:I73"/>
    <mergeCell ref="G76:H76"/>
    <mergeCell ref="E42:E49"/>
    <mergeCell ref="I42:I49"/>
    <mergeCell ref="G52:H52"/>
    <mergeCell ref="E53:E61"/>
    <mergeCell ref="I53:I61"/>
    <mergeCell ref="G102:H102"/>
    <mergeCell ref="E103:E113"/>
    <mergeCell ref="I103:I113"/>
    <mergeCell ref="G116:H116"/>
    <mergeCell ref="E77:E88"/>
    <mergeCell ref="I77:I88"/>
    <mergeCell ref="G91:H91"/>
    <mergeCell ref="E92:E99"/>
    <mergeCell ref="I92:I99"/>
    <mergeCell ref="E117:E127"/>
    <mergeCell ref="I117:I127"/>
    <mergeCell ref="B136:E136"/>
    <mergeCell ref="G136:I136"/>
    <mergeCell ref="K136:M142"/>
    <mergeCell ref="B137:E137"/>
    <mergeCell ref="G137:I137"/>
    <mergeCell ref="B138:E138"/>
    <mergeCell ref="G138:I138"/>
    <mergeCell ref="B139:E139"/>
    <mergeCell ref="G139:I139"/>
    <mergeCell ref="B141:E142"/>
    <mergeCell ref="G141:I141"/>
    <mergeCell ref="G142:I142"/>
    <mergeCell ref="B184:E191"/>
    <mergeCell ref="A208:N213"/>
    <mergeCell ref="B193:E200"/>
    <mergeCell ref="G193:I193"/>
    <mergeCell ref="K193:M198"/>
    <mergeCell ref="G200:H200"/>
    <mergeCell ref="K200:M200"/>
    <mergeCell ref="B202:E206"/>
    <mergeCell ref="G202:M206"/>
    <mergeCell ref="K182:M182"/>
    <mergeCell ref="G191:H191"/>
    <mergeCell ref="K191:M191"/>
    <mergeCell ref="K160:M173"/>
    <mergeCell ref="G175:I175"/>
    <mergeCell ref="K175:M180"/>
    <mergeCell ref="G184:I184"/>
    <mergeCell ref="K184:M189"/>
    <mergeCell ref="B160:E173"/>
    <mergeCell ref="G182:H182"/>
    <mergeCell ref="B175:E182"/>
    <mergeCell ref="B154:E154"/>
    <mergeCell ref="G154:I154"/>
    <mergeCell ref="B156:E156"/>
    <mergeCell ref="G156:I156"/>
    <mergeCell ref="K146:M156"/>
    <mergeCell ref="B147:E147"/>
    <mergeCell ref="B150:E150"/>
    <mergeCell ref="G150:I150"/>
    <mergeCell ref="B151:E151"/>
    <mergeCell ref="G151:I151"/>
    <mergeCell ref="G152:I152"/>
    <mergeCell ref="G153:I153"/>
    <mergeCell ref="B152:E152"/>
    <mergeCell ref="B146:E146"/>
    <mergeCell ref="G146:I146"/>
    <mergeCell ref="G147:I147"/>
    <mergeCell ref="B149:E149"/>
    <mergeCell ref="G149:I149"/>
  </mergeCells>
  <phoneticPr fontId="43" type="noConversion"/>
  <conditionalFormatting sqref="G141">
    <cfRule type="cellIs" dxfId="118" priority="4" stopIfTrue="1" operator="equal">
      <formula>"Mark Contábil Informa:"</formula>
    </cfRule>
    <cfRule type="cellIs" dxfId="117" priority="5" stopIfTrue="1" operator="equal">
      <formula>"Mark Contábil Informa:"</formula>
    </cfRule>
    <cfRule type="cellIs" dxfId="116" priority="6" stopIfTrue="1" operator="equal">
      <formula>"Mark Contábil Informa:"</formula>
    </cfRule>
  </conditionalFormatting>
  <conditionalFormatting sqref="G142">
    <cfRule type="cellIs" dxfId="115" priority="1" stopIfTrue="1" operator="equal">
      <formula>"Atenção - Resultado Mensal Negativo"</formula>
    </cfRule>
    <cfRule type="cellIs" dxfId="114" priority="2" stopIfTrue="1" operator="equal">
      <formula>"Parabéns - Resultado Mensal Positivo"</formula>
    </cfRule>
    <cfRule type="cellIs" dxfId="113" priority="3" stopIfTrue="1" operator="equal">
      <formula>"Nem Positivo nem Negativo - No Limite"</formula>
    </cfRule>
  </conditionalFormatting>
  <conditionalFormatting sqref="G156">
    <cfRule type="cellIs" dxfId="112" priority="16" stopIfTrue="1" operator="equal">
      <formula>"Parabéns - Meta cumprida"</formula>
    </cfRule>
    <cfRule type="cellIs" dxfId="111" priority="17" stopIfTrue="1" operator="equal">
      <formula>"Atenção - Meta não cumprida"</formula>
    </cfRule>
  </conditionalFormatting>
  <conditionalFormatting sqref="G13:H13 G30:H30 G41:H41 G52:H52 G64:H64 G76:H76 G91:H91 G102:H102 G116:H116">
    <cfRule type="cellIs" dxfId="110" priority="7" stopIfTrue="1" operator="equal">
      <formula>"Sinal Verde - Abaixo do Orçado"</formula>
    </cfRule>
    <cfRule type="cellIs" dxfId="109" priority="8" stopIfTrue="1" operator="between">
      <formula>"Sinal Amarelo - Próximo ao Orçado"</formula>
      <formula>"Sinal Amarelo - Igual ao Orçado"</formula>
    </cfRule>
    <cfRule type="cellIs" dxfId="108" priority="9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72486-FCBF-4C79-BEF6-3E51596621D8}">
  <dimension ref="A1:O218"/>
  <sheetViews>
    <sheetView showGridLines="0" zoomScale="80" zoomScaleNormal="80" zoomScaleSheetLayoutView="80" workbookViewId="0">
      <pane ySplit="4" topLeftCell="A5" activePane="bottomLeft" state="frozen"/>
      <selection activeCell="C6" sqref="C6:D6"/>
      <selection pane="bottomLeft"/>
    </sheetView>
  </sheetViews>
  <sheetFormatPr defaultColWidth="0" defaultRowHeight="12.75" customHeight="1" zeroHeight="1" x14ac:dyDescent="0.2"/>
  <cols>
    <col min="1" max="1" width="0.5703125" style="90" customWidth="1"/>
    <col min="2" max="2" width="36.7109375" style="90" customWidth="1"/>
    <col min="3" max="3" width="0.7109375" style="90" customWidth="1"/>
    <col min="4" max="4" width="18.7109375" style="90" customWidth="1"/>
    <col min="5" max="5" width="18" style="90" customWidth="1"/>
    <col min="6" max="6" width="0.7109375" style="90" customWidth="1"/>
    <col min="7" max="7" width="18.7109375" style="90" bestFit="1" customWidth="1"/>
    <col min="8" max="8" width="18.7109375" style="90" customWidth="1"/>
    <col min="9" max="9" width="18" style="90" customWidth="1"/>
    <col min="10" max="10" width="0.7109375" style="90" customWidth="1"/>
    <col min="11" max="11" width="15.5703125" style="90" customWidth="1"/>
    <col min="12" max="12" width="0.7109375" style="90" customWidth="1"/>
    <col min="13" max="13" width="18.85546875" style="90" customWidth="1"/>
    <col min="14" max="14" width="0.7109375" style="90" customWidth="1"/>
    <col min="15" max="15" width="0.28515625" style="90" customWidth="1"/>
    <col min="16" max="16384" width="9.140625" style="90" hidden="1"/>
  </cols>
  <sheetData>
    <row r="1" spans="1:14" ht="3.75" customHeight="1" thickBot="1" x14ac:dyDescent="0.25">
      <c r="A1" s="88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9"/>
    </row>
    <row r="2" spans="1:14" ht="21.75" customHeight="1" x14ac:dyDescent="0.2">
      <c r="A2" s="91"/>
      <c r="B2" s="402" t="s">
        <v>191</v>
      </c>
      <c r="C2" s="92"/>
      <c r="D2" s="404" t="s">
        <v>0</v>
      </c>
      <c r="E2" s="414"/>
      <c r="F2" s="92"/>
      <c r="G2" s="404" t="s">
        <v>1</v>
      </c>
      <c r="H2" s="419"/>
      <c r="I2" s="414"/>
      <c r="J2" s="92"/>
      <c r="K2" s="373" t="s">
        <v>2</v>
      </c>
      <c r="L2" s="92"/>
      <c r="M2" s="409" t="s">
        <v>3</v>
      </c>
      <c r="N2" s="93"/>
    </row>
    <row r="3" spans="1:14" ht="19.5" customHeight="1" thickBot="1" x14ac:dyDescent="0.25">
      <c r="A3" s="91"/>
      <c r="B3" s="403"/>
      <c r="C3" s="91"/>
      <c r="D3" s="405"/>
      <c r="E3" s="415"/>
      <c r="F3" s="91"/>
      <c r="G3" s="405"/>
      <c r="H3" s="420"/>
      <c r="I3" s="415"/>
      <c r="J3" s="91"/>
      <c r="K3" s="374"/>
      <c r="L3" s="91"/>
      <c r="M3" s="410"/>
      <c r="N3" s="93"/>
    </row>
    <row r="4" spans="1:14" s="95" customFormat="1" ht="13.5" thickBot="1" x14ac:dyDescent="0.25">
      <c r="A4" s="91"/>
      <c r="B4" s="185" t="s">
        <v>111</v>
      </c>
      <c r="C4" s="91"/>
      <c r="D4" s="186" t="s">
        <v>4</v>
      </c>
      <c r="E4" s="187" t="s">
        <v>5</v>
      </c>
      <c r="F4" s="91"/>
      <c r="G4" s="188" t="str">
        <f>'Página Inicial'!C6</f>
        <v>Nome Esposa</v>
      </c>
      <c r="H4" s="188" t="str">
        <f>'Página Inicial'!F6</f>
        <v>Nome Esposo</v>
      </c>
      <c r="I4" s="187" t="s">
        <v>5</v>
      </c>
      <c r="J4" s="91"/>
      <c r="K4" s="189" t="s">
        <v>4</v>
      </c>
      <c r="L4" s="94"/>
      <c r="M4" s="190" t="s">
        <v>107</v>
      </c>
      <c r="N4" s="93"/>
    </row>
    <row r="5" spans="1:14" ht="12.75" customHeight="1" x14ac:dyDescent="0.2">
      <c r="A5" s="91"/>
      <c r="B5" s="96" t="s">
        <v>118</v>
      </c>
      <c r="C5" s="91"/>
      <c r="D5" s="97"/>
      <c r="E5" s="98"/>
      <c r="F5" s="91"/>
      <c r="G5" s="97"/>
      <c r="H5" s="99"/>
      <c r="I5" s="416"/>
      <c r="J5" s="91"/>
      <c r="K5" s="100" t="str">
        <f t="shared" ref="K5:K10" si="0">IF(D5=0,"",(D5-G5-H5))</f>
        <v/>
      </c>
      <c r="L5" s="94"/>
      <c r="M5" s="101" t="str">
        <f t="shared" ref="M5:M10" si="1">IF((G5+H5)=0,"",IF(D5=0,"",IF((G5+H5)&lt;(D5*80%),"Abaixo do Orçado",IF(D5=(G5+H5),"Igual ao Orçado",IF(D5&gt;(G5+H5),"Próximo ao Orçado","Passou do Orçado")))))</f>
        <v/>
      </c>
      <c r="N5" s="93"/>
    </row>
    <row r="6" spans="1:14" x14ac:dyDescent="0.2">
      <c r="A6" s="91"/>
      <c r="B6" s="96" t="s">
        <v>119</v>
      </c>
      <c r="C6" s="91"/>
      <c r="D6" s="97"/>
      <c r="E6" s="102"/>
      <c r="F6" s="91"/>
      <c r="G6" s="106"/>
      <c r="H6" s="139"/>
      <c r="I6" s="417"/>
      <c r="J6" s="91"/>
      <c r="K6" s="100" t="str">
        <f t="shared" si="0"/>
        <v/>
      </c>
      <c r="L6" s="94"/>
      <c r="M6" s="101" t="str">
        <f t="shared" si="1"/>
        <v/>
      </c>
      <c r="N6" s="93"/>
    </row>
    <row r="7" spans="1:14" x14ac:dyDescent="0.2">
      <c r="A7" s="91"/>
      <c r="B7" s="96" t="s">
        <v>120</v>
      </c>
      <c r="C7" s="91"/>
      <c r="D7" s="97"/>
      <c r="E7" s="102"/>
      <c r="F7" s="91"/>
      <c r="G7" s="125"/>
      <c r="H7" s="126"/>
      <c r="I7" s="417"/>
      <c r="J7" s="91"/>
      <c r="K7" s="100" t="str">
        <f t="shared" si="0"/>
        <v/>
      </c>
      <c r="L7" s="94"/>
      <c r="M7" s="101" t="str">
        <f t="shared" si="1"/>
        <v/>
      </c>
      <c r="N7" s="93"/>
    </row>
    <row r="8" spans="1:14" x14ac:dyDescent="0.2">
      <c r="A8" s="91"/>
      <c r="B8" s="105"/>
      <c r="C8" s="91"/>
      <c r="D8" s="97"/>
      <c r="E8" s="102"/>
      <c r="F8" s="91"/>
      <c r="G8" s="103"/>
      <c r="H8" s="104"/>
      <c r="I8" s="417"/>
      <c r="J8" s="91"/>
      <c r="K8" s="100" t="str">
        <f t="shared" si="0"/>
        <v/>
      </c>
      <c r="L8" s="94"/>
      <c r="M8" s="101" t="str">
        <f t="shared" si="1"/>
        <v/>
      </c>
      <c r="N8" s="93"/>
    </row>
    <row r="9" spans="1:14" ht="13.5" thickBot="1" x14ac:dyDescent="0.25">
      <c r="A9" s="91"/>
      <c r="B9" s="105"/>
      <c r="C9" s="91"/>
      <c r="D9" s="106"/>
      <c r="E9" s="102"/>
      <c r="F9" s="91"/>
      <c r="G9" s="107"/>
      <c r="H9" s="108"/>
      <c r="I9" s="417"/>
      <c r="J9" s="91"/>
      <c r="K9" s="109" t="str">
        <f t="shared" si="0"/>
        <v/>
      </c>
      <c r="L9" s="94"/>
      <c r="M9" s="110" t="str">
        <f t="shared" si="1"/>
        <v/>
      </c>
      <c r="N9" s="93"/>
    </row>
    <row r="10" spans="1:14" ht="13.5" thickBot="1" x14ac:dyDescent="0.25">
      <c r="A10" s="91"/>
      <c r="B10" s="111" t="s">
        <v>6</v>
      </c>
      <c r="C10" s="91"/>
      <c r="D10" s="112"/>
      <c r="E10" s="113"/>
      <c r="F10" s="91"/>
      <c r="G10" s="114"/>
      <c r="H10" s="115"/>
      <c r="I10" s="418"/>
      <c r="J10" s="91"/>
      <c r="K10" s="116" t="str">
        <f t="shared" si="0"/>
        <v/>
      </c>
      <c r="L10" s="94"/>
      <c r="M10" s="117" t="str">
        <f t="shared" si="1"/>
        <v/>
      </c>
      <c r="N10" s="93"/>
    </row>
    <row r="11" spans="1:14" ht="13.5" thickBot="1" x14ac:dyDescent="0.25">
      <c r="A11" s="91"/>
      <c r="B11" s="195" t="s">
        <v>7</v>
      </c>
      <c r="C11" s="118"/>
      <c r="D11" s="194">
        <f>D5+D6+D7+D8+D9-D10</f>
        <v>0</v>
      </c>
      <c r="E11" s="193"/>
      <c r="F11" s="91"/>
      <c r="G11" s="194">
        <f>G5+G6+G7+G8+G9-G10</f>
        <v>0</v>
      </c>
      <c r="H11" s="194">
        <f>H5+H6+H7+H8+H9-H10</f>
        <v>0</v>
      </c>
      <c r="I11" s="193">
        <f>G11+H11</f>
        <v>0</v>
      </c>
      <c r="J11" s="91"/>
      <c r="K11" s="192" t="str">
        <f>IF(D11=0,"",D11-I11)</f>
        <v/>
      </c>
      <c r="L11" s="119"/>
      <c r="M11" s="191"/>
      <c r="N11" s="93"/>
    </row>
    <row r="12" spans="1:14" ht="19.5" customHeight="1" thickBot="1" x14ac:dyDescent="0.25">
      <c r="A12" s="91"/>
      <c r="B12" s="411" t="s">
        <v>8</v>
      </c>
      <c r="C12" s="412"/>
      <c r="D12" s="412"/>
      <c r="E12" s="412"/>
      <c r="F12" s="412"/>
      <c r="G12" s="412"/>
      <c r="H12" s="412"/>
      <c r="I12" s="412"/>
      <c r="J12" s="412"/>
      <c r="K12" s="412"/>
      <c r="L12" s="412"/>
      <c r="M12" s="413"/>
      <c r="N12" s="93"/>
    </row>
    <row r="13" spans="1:14" ht="26.25" thickBot="1" x14ac:dyDescent="0.25">
      <c r="A13" s="91"/>
      <c r="B13" s="300" t="s">
        <v>9</v>
      </c>
      <c r="C13" s="92"/>
      <c r="D13" s="197" t="s">
        <v>10</v>
      </c>
      <c r="E13" s="187" t="s">
        <v>11</v>
      </c>
      <c r="F13" s="92"/>
      <c r="G13" s="357" t="str">
        <f>IF(I28=0,"",IF(D28=0,"Preencher coluna Orçamento para melhor funcionamento da Planilha.",IF(I28&lt;(D28*80%),"Sinal Verde - Abaixo do Orçado",IF(D28=I28,"Sinal Amarelo - Igual ao Orçado",IF(D28&gt;I28,"Sinal Amarelo - Próximo ao Orçado","Sinal Vermelho - Passou do Orçado")))))</f>
        <v/>
      </c>
      <c r="H13" s="358"/>
      <c r="I13" s="187" t="s">
        <v>11</v>
      </c>
      <c r="J13" s="92"/>
      <c r="K13" s="198" t="s">
        <v>10</v>
      </c>
      <c r="L13" s="120"/>
      <c r="M13" s="198" t="s">
        <v>107</v>
      </c>
      <c r="N13" s="93"/>
    </row>
    <row r="14" spans="1:14" ht="12.75" customHeight="1" x14ac:dyDescent="0.2">
      <c r="A14" s="91"/>
      <c r="B14" s="121" t="s">
        <v>12</v>
      </c>
      <c r="C14" s="91"/>
      <c r="D14" s="122"/>
      <c r="E14" s="393" t="str">
        <f>IF(D28=0,"",D28/D130)</f>
        <v/>
      </c>
      <c r="F14" s="91"/>
      <c r="G14" s="97"/>
      <c r="H14" s="99"/>
      <c r="I14" s="393" t="str">
        <f>IF(I28=0,"",I28/I130)</f>
        <v/>
      </c>
      <c r="J14" s="91"/>
      <c r="K14" s="100" t="str">
        <f>IF(D14=0,"",(D14-G14-H14))</f>
        <v/>
      </c>
      <c r="L14" s="94"/>
      <c r="M14" s="101" t="str">
        <f>IF((G14+H14)=0,"",IF(D14=0,"",IF((G14+H14)&lt;(D14*80%),"Abaixo do Orçado",IF(D14=(G14+H14),"Igual ao Orçado",IF(D14&gt;(G14+H14),"Próximo ao Orçado","Passou do Orçado")))))</f>
        <v/>
      </c>
      <c r="N14" s="93"/>
    </row>
    <row r="15" spans="1:14" ht="12.75" customHeight="1" x14ac:dyDescent="0.2">
      <c r="A15" s="91"/>
      <c r="B15" s="96" t="s">
        <v>13</v>
      </c>
      <c r="C15" s="91"/>
      <c r="D15" s="122"/>
      <c r="E15" s="394"/>
      <c r="F15" s="91"/>
      <c r="G15" s="123"/>
      <c r="H15" s="124"/>
      <c r="I15" s="394"/>
      <c r="J15" s="91"/>
      <c r="K15" s="100" t="str">
        <f t="shared" ref="K15:K27" si="2">IF(D15=0,"",(D15-G15-H15))</f>
        <v/>
      </c>
      <c r="L15" s="94"/>
      <c r="M15" s="101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93"/>
    </row>
    <row r="16" spans="1:14" ht="12.75" customHeight="1" x14ac:dyDescent="0.2">
      <c r="A16" s="91"/>
      <c r="B16" s="96" t="s">
        <v>14</v>
      </c>
      <c r="C16" s="91"/>
      <c r="D16" s="122"/>
      <c r="E16" s="394"/>
      <c r="F16" s="91"/>
      <c r="G16" s="97"/>
      <c r="H16" s="99"/>
      <c r="I16" s="394"/>
      <c r="J16" s="91"/>
      <c r="K16" s="100" t="str">
        <f t="shared" si="2"/>
        <v/>
      </c>
      <c r="L16" s="94"/>
      <c r="M16" s="101" t="str">
        <f t="shared" si="3"/>
        <v/>
      </c>
      <c r="N16" s="93"/>
    </row>
    <row r="17" spans="1:14" ht="12.75" customHeight="1" x14ac:dyDescent="0.2">
      <c r="A17" s="91"/>
      <c r="B17" s="96" t="s">
        <v>15</v>
      </c>
      <c r="C17" s="91"/>
      <c r="D17" s="122"/>
      <c r="E17" s="394"/>
      <c r="F17" s="91"/>
      <c r="G17" s="97"/>
      <c r="H17" s="99"/>
      <c r="I17" s="394"/>
      <c r="J17" s="91"/>
      <c r="K17" s="100" t="str">
        <f t="shared" si="2"/>
        <v/>
      </c>
      <c r="L17" s="94"/>
      <c r="M17" s="101" t="str">
        <f t="shared" si="3"/>
        <v/>
      </c>
      <c r="N17" s="93"/>
    </row>
    <row r="18" spans="1:14" ht="12.75" customHeight="1" x14ac:dyDescent="0.2">
      <c r="A18" s="91"/>
      <c r="B18" s="96" t="s">
        <v>16</v>
      </c>
      <c r="C18" s="91"/>
      <c r="D18" s="122"/>
      <c r="E18" s="394"/>
      <c r="F18" s="91"/>
      <c r="G18" s="97"/>
      <c r="H18" s="99"/>
      <c r="I18" s="394"/>
      <c r="J18" s="91"/>
      <c r="K18" s="100" t="str">
        <f t="shared" si="2"/>
        <v/>
      </c>
      <c r="L18" s="94"/>
      <c r="M18" s="101" t="str">
        <f t="shared" si="3"/>
        <v/>
      </c>
      <c r="N18" s="93"/>
    </row>
    <row r="19" spans="1:14" ht="12.75" customHeight="1" x14ac:dyDescent="0.2">
      <c r="A19" s="91"/>
      <c r="B19" s="96" t="s">
        <v>17</v>
      </c>
      <c r="C19" s="91"/>
      <c r="D19" s="122"/>
      <c r="E19" s="394"/>
      <c r="F19" s="91"/>
      <c r="G19" s="97"/>
      <c r="H19" s="99"/>
      <c r="I19" s="394"/>
      <c r="J19" s="91"/>
      <c r="K19" s="100" t="str">
        <f t="shared" si="2"/>
        <v/>
      </c>
      <c r="L19" s="94"/>
      <c r="M19" s="101" t="str">
        <f t="shared" si="3"/>
        <v/>
      </c>
      <c r="N19" s="93"/>
    </row>
    <row r="20" spans="1:14" ht="12.75" customHeight="1" x14ac:dyDescent="0.2">
      <c r="A20" s="91"/>
      <c r="B20" s="96" t="s">
        <v>18</v>
      </c>
      <c r="C20" s="91"/>
      <c r="D20" s="122"/>
      <c r="E20" s="394"/>
      <c r="F20" s="91"/>
      <c r="G20" s="97"/>
      <c r="H20" s="99"/>
      <c r="I20" s="394"/>
      <c r="J20" s="91"/>
      <c r="K20" s="100" t="str">
        <f t="shared" si="2"/>
        <v/>
      </c>
      <c r="L20" s="94"/>
      <c r="M20" s="101" t="str">
        <f t="shared" si="3"/>
        <v/>
      </c>
      <c r="N20" s="93"/>
    </row>
    <row r="21" spans="1:14" ht="12.75" customHeight="1" x14ac:dyDescent="0.2">
      <c r="A21" s="91"/>
      <c r="B21" s="96" t="s">
        <v>19</v>
      </c>
      <c r="C21" s="91"/>
      <c r="D21" s="122"/>
      <c r="E21" s="394"/>
      <c r="F21" s="91"/>
      <c r="G21" s="97"/>
      <c r="H21" s="99"/>
      <c r="I21" s="394"/>
      <c r="J21" s="91"/>
      <c r="K21" s="100" t="str">
        <f t="shared" si="2"/>
        <v/>
      </c>
      <c r="L21" s="94"/>
      <c r="M21" s="101" t="str">
        <f t="shared" si="3"/>
        <v/>
      </c>
      <c r="N21" s="93"/>
    </row>
    <row r="22" spans="1:14" ht="12.75" customHeight="1" x14ac:dyDescent="0.2">
      <c r="A22" s="91"/>
      <c r="B22" s="96" t="s">
        <v>123</v>
      </c>
      <c r="C22" s="91"/>
      <c r="D22" s="97"/>
      <c r="E22" s="394"/>
      <c r="F22" s="91"/>
      <c r="G22" s="125"/>
      <c r="H22" s="126"/>
      <c r="I22" s="394"/>
      <c r="J22" s="91"/>
      <c r="K22" s="100" t="str">
        <f t="shared" si="2"/>
        <v/>
      </c>
      <c r="L22" s="94"/>
      <c r="M22" s="101" t="str">
        <f t="shared" si="3"/>
        <v/>
      </c>
      <c r="N22" s="93"/>
    </row>
    <row r="23" spans="1:14" ht="12.75" customHeight="1" x14ac:dyDescent="0.2">
      <c r="A23" s="91"/>
      <c r="B23" s="96" t="s">
        <v>20</v>
      </c>
      <c r="C23" s="91"/>
      <c r="D23" s="122"/>
      <c r="E23" s="394"/>
      <c r="F23" s="91"/>
      <c r="G23" s="103"/>
      <c r="H23" s="104"/>
      <c r="I23" s="394"/>
      <c r="J23" s="91"/>
      <c r="K23" s="100" t="str">
        <f t="shared" si="2"/>
        <v/>
      </c>
      <c r="L23" s="94"/>
      <c r="M23" s="101" t="str">
        <f t="shared" si="3"/>
        <v/>
      </c>
      <c r="N23" s="93"/>
    </row>
    <row r="24" spans="1:14" ht="12.75" customHeight="1" x14ac:dyDescent="0.2">
      <c r="A24" s="91"/>
      <c r="B24" s="96" t="s">
        <v>21</v>
      </c>
      <c r="C24" s="91"/>
      <c r="D24" s="106"/>
      <c r="E24" s="394"/>
      <c r="F24" s="91"/>
      <c r="G24" s="103"/>
      <c r="H24" s="104"/>
      <c r="I24" s="394"/>
      <c r="J24" s="91"/>
      <c r="K24" s="100" t="str">
        <f t="shared" si="2"/>
        <v/>
      </c>
      <c r="L24" s="94"/>
      <c r="M24" s="101" t="str">
        <f t="shared" si="3"/>
        <v/>
      </c>
      <c r="N24" s="93"/>
    </row>
    <row r="25" spans="1:14" ht="12.75" customHeight="1" x14ac:dyDescent="0.2">
      <c r="A25" s="91"/>
      <c r="B25" s="105"/>
      <c r="C25" s="91"/>
      <c r="D25" s="106"/>
      <c r="E25" s="394"/>
      <c r="F25" s="91"/>
      <c r="G25" s="103"/>
      <c r="H25" s="104"/>
      <c r="I25" s="394"/>
      <c r="J25" s="91"/>
      <c r="K25" s="100" t="str">
        <f t="shared" si="2"/>
        <v/>
      </c>
      <c r="L25" s="94"/>
      <c r="M25" s="101" t="str">
        <f t="shared" si="3"/>
        <v/>
      </c>
      <c r="N25" s="93"/>
    </row>
    <row r="26" spans="1:14" ht="12.75" customHeight="1" x14ac:dyDescent="0.2">
      <c r="A26" s="91"/>
      <c r="B26" s="105"/>
      <c r="C26" s="91"/>
      <c r="D26" s="106"/>
      <c r="E26" s="394"/>
      <c r="F26" s="91"/>
      <c r="G26" s="103"/>
      <c r="H26" s="104"/>
      <c r="I26" s="394"/>
      <c r="J26" s="91"/>
      <c r="K26" s="100" t="str">
        <f t="shared" si="2"/>
        <v/>
      </c>
      <c r="L26" s="94"/>
      <c r="M26" s="101" t="str">
        <f t="shared" si="3"/>
        <v/>
      </c>
      <c r="N26" s="93"/>
    </row>
    <row r="27" spans="1:14" ht="12.75" customHeight="1" thickBot="1" x14ac:dyDescent="0.25">
      <c r="A27" s="91"/>
      <c r="B27" s="105"/>
      <c r="C27" s="91"/>
      <c r="D27" s="106"/>
      <c r="E27" s="394"/>
      <c r="F27" s="91"/>
      <c r="G27" s="103"/>
      <c r="H27" s="104"/>
      <c r="I27" s="395"/>
      <c r="J27" s="91"/>
      <c r="K27" s="100" t="str">
        <f t="shared" si="2"/>
        <v/>
      </c>
      <c r="L27" s="94"/>
      <c r="M27" s="101" t="str">
        <f t="shared" si="3"/>
        <v/>
      </c>
      <c r="N27" s="93"/>
    </row>
    <row r="28" spans="1:14" ht="12.75" customHeight="1" thickBot="1" x14ac:dyDescent="0.25">
      <c r="A28" s="91"/>
      <c r="B28" s="127" t="s">
        <v>22</v>
      </c>
      <c r="C28" s="128"/>
      <c r="D28" s="202">
        <f>SUM(D14:D27)</f>
        <v>0</v>
      </c>
      <c r="E28" s="201"/>
      <c r="F28" s="128"/>
      <c r="G28" s="200">
        <f>SUM(G14:G27)</f>
        <v>0</v>
      </c>
      <c r="H28" s="199">
        <f>SUM(H14:H27)</f>
        <v>0</v>
      </c>
      <c r="I28" s="192">
        <f>G28+H28</f>
        <v>0</v>
      </c>
      <c r="J28" s="128"/>
      <c r="K28" s="192" t="str">
        <f>IF(D28=0,"",D28-I28)</f>
        <v/>
      </c>
      <c r="L28" s="131"/>
      <c r="M28" s="191"/>
      <c r="N28" s="93"/>
    </row>
    <row r="29" spans="1:14" ht="3.75" customHeight="1" thickBot="1" x14ac:dyDescent="0.25">
      <c r="A29" s="91"/>
      <c r="B29" s="224"/>
      <c r="C29" s="6"/>
      <c r="D29" s="133"/>
      <c r="E29" s="134"/>
      <c r="F29" s="135"/>
      <c r="G29" s="136"/>
      <c r="H29" s="136"/>
      <c r="I29" s="136"/>
      <c r="J29" s="135"/>
      <c r="K29" s="136"/>
      <c r="L29" s="135"/>
      <c r="M29" s="137"/>
      <c r="N29" s="93"/>
    </row>
    <row r="30" spans="1:14" ht="26.25" thickBot="1" x14ac:dyDescent="0.25">
      <c r="A30" s="91"/>
      <c r="B30" s="300" t="s">
        <v>23</v>
      </c>
      <c r="C30" s="92"/>
      <c r="D30" s="197" t="s">
        <v>10</v>
      </c>
      <c r="E30" s="204" t="s">
        <v>11</v>
      </c>
      <c r="F30" s="92"/>
      <c r="G30" s="357" t="str">
        <f>IF(I39=0,"",IF(D39=0,"Preencher coluna Orçamento para melhor funcionamento da Planilha.",IF(I39&lt;(D39*80%),"Sinal Verde - Abaixo do Orçado",IF(D39=I39,"Sinal Amarelo - Igual ao Orçado",IF(D39&gt;I39,"Sinal Amarelo - Próximo ao Orçado","Sinal Vermelho - Passou do Orçado")))))</f>
        <v/>
      </c>
      <c r="H30" s="358"/>
      <c r="I30" s="204" t="s">
        <v>11</v>
      </c>
      <c r="J30" s="92"/>
      <c r="K30" s="198" t="s">
        <v>10</v>
      </c>
      <c r="L30" s="138"/>
      <c r="M30" s="198" t="s">
        <v>107</v>
      </c>
      <c r="N30" s="93"/>
    </row>
    <row r="31" spans="1:14" ht="12.75" customHeight="1" x14ac:dyDescent="0.2">
      <c r="A31" s="91"/>
      <c r="B31" s="121" t="s">
        <v>128</v>
      </c>
      <c r="C31" s="91"/>
      <c r="D31" s="122"/>
      <c r="E31" s="393" t="str">
        <f>IF(D39=0,"",D39/D130)</f>
        <v/>
      </c>
      <c r="F31" s="91"/>
      <c r="G31" s="97"/>
      <c r="H31" s="99"/>
      <c r="I31" s="393" t="str">
        <f>IF(I39=0,"",I39/I130)</f>
        <v/>
      </c>
      <c r="J31" s="91"/>
      <c r="K31" s="100" t="str">
        <f t="shared" ref="K31:K38" si="4">IF(D31=0,"",(D31-G31-H31))</f>
        <v/>
      </c>
      <c r="L31" s="94"/>
      <c r="M31" s="101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93"/>
    </row>
    <row r="32" spans="1:14" ht="12.75" customHeight="1" x14ac:dyDescent="0.2">
      <c r="A32" s="91"/>
      <c r="B32" s="96" t="s">
        <v>24</v>
      </c>
      <c r="C32" s="91"/>
      <c r="D32" s="99"/>
      <c r="E32" s="394"/>
      <c r="F32" s="91"/>
      <c r="G32" s="97"/>
      <c r="H32" s="99"/>
      <c r="I32" s="394"/>
      <c r="J32" s="91"/>
      <c r="K32" s="100" t="str">
        <f t="shared" si="4"/>
        <v/>
      </c>
      <c r="L32" s="94"/>
      <c r="M32" s="101" t="str">
        <f t="shared" si="5"/>
        <v/>
      </c>
      <c r="N32" s="93"/>
    </row>
    <row r="33" spans="1:14" ht="12.75" customHeight="1" x14ac:dyDescent="0.2">
      <c r="A33" s="91"/>
      <c r="B33" s="96" t="s">
        <v>25</v>
      </c>
      <c r="C33" s="91"/>
      <c r="D33" s="139"/>
      <c r="E33" s="394"/>
      <c r="F33" s="91"/>
      <c r="G33" s="106"/>
      <c r="H33" s="139"/>
      <c r="I33" s="394"/>
      <c r="J33" s="91"/>
      <c r="K33" s="100" t="str">
        <f t="shared" si="4"/>
        <v/>
      </c>
      <c r="L33" s="94"/>
      <c r="M33" s="101" t="str">
        <f t="shared" si="5"/>
        <v/>
      </c>
      <c r="N33" s="93"/>
    </row>
    <row r="34" spans="1:14" ht="12.75" customHeight="1" x14ac:dyDescent="0.2">
      <c r="A34" s="91"/>
      <c r="B34" s="96" t="s">
        <v>20</v>
      </c>
      <c r="C34" s="91"/>
      <c r="D34" s="139"/>
      <c r="E34" s="394"/>
      <c r="F34" s="91"/>
      <c r="G34" s="125"/>
      <c r="H34" s="126"/>
      <c r="I34" s="394"/>
      <c r="J34" s="91"/>
      <c r="K34" s="100" t="str">
        <f t="shared" si="4"/>
        <v/>
      </c>
      <c r="L34" s="94"/>
      <c r="M34" s="101" t="str">
        <f t="shared" si="5"/>
        <v/>
      </c>
      <c r="N34" s="93"/>
    </row>
    <row r="35" spans="1:14" ht="12.75" customHeight="1" x14ac:dyDescent="0.2">
      <c r="A35" s="91"/>
      <c r="B35" s="96" t="s">
        <v>21</v>
      </c>
      <c r="C35" s="91"/>
      <c r="D35" s="139"/>
      <c r="E35" s="394"/>
      <c r="F35" s="91"/>
      <c r="G35" s="103"/>
      <c r="H35" s="104"/>
      <c r="I35" s="394"/>
      <c r="J35" s="91"/>
      <c r="K35" s="100" t="str">
        <f t="shared" si="4"/>
        <v/>
      </c>
      <c r="L35" s="94"/>
      <c r="M35" s="101" t="str">
        <f t="shared" si="5"/>
        <v/>
      </c>
      <c r="N35" s="93"/>
    </row>
    <row r="36" spans="1:14" ht="12.75" customHeight="1" x14ac:dyDescent="0.2">
      <c r="A36" s="91"/>
      <c r="B36" s="105"/>
      <c r="C36" s="91"/>
      <c r="D36" s="139"/>
      <c r="E36" s="394"/>
      <c r="F36" s="91"/>
      <c r="G36" s="103"/>
      <c r="H36" s="104"/>
      <c r="I36" s="394"/>
      <c r="J36" s="91"/>
      <c r="K36" s="100" t="str">
        <f t="shared" si="4"/>
        <v/>
      </c>
      <c r="L36" s="94"/>
      <c r="M36" s="101" t="str">
        <f t="shared" si="5"/>
        <v/>
      </c>
      <c r="N36" s="93"/>
    </row>
    <row r="37" spans="1:14" ht="12.75" customHeight="1" x14ac:dyDescent="0.2">
      <c r="A37" s="91"/>
      <c r="B37" s="105"/>
      <c r="C37" s="91"/>
      <c r="D37" s="139"/>
      <c r="E37" s="394"/>
      <c r="F37" s="91"/>
      <c r="G37" s="103"/>
      <c r="H37" s="104"/>
      <c r="I37" s="394"/>
      <c r="J37" s="91"/>
      <c r="K37" s="100" t="str">
        <f t="shared" si="4"/>
        <v/>
      </c>
      <c r="L37" s="94"/>
      <c r="M37" s="101" t="str">
        <f t="shared" si="5"/>
        <v/>
      </c>
      <c r="N37" s="93"/>
    </row>
    <row r="38" spans="1:14" ht="13.5" customHeight="1" thickBot="1" x14ac:dyDescent="0.25">
      <c r="A38" s="91"/>
      <c r="B38" s="140"/>
      <c r="C38" s="91"/>
      <c r="D38" s="141"/>
      <c r="E38" s="395"/>
      <c r="F38" s="91"/>
      <c r="G38" s="103"/>
      <c r="H38" s="104"/>
      <c r="I38" s="395"/>
      <c r="J38" s="91"/>
      <c r="K38" s="100" t="str">
        <f t="shared" si="4"/>
        <v/>
      </c>
      <c r="L38" s="94"/>
      <c r="M38" s="101" t="str">
        <f t="shared" si="5"/>
        <v/>
      </c>
      <c r="N38" s="93"/>
    </row>
    <row r="39" spans="1:14" ht="13.5" thickBot="1" x14ac:dyDescent="0.25">
      <c r="A39" s="142"/>
      <c r="B39" s="203" t="s">
        <v>26</v>
      </c>
      <c r="C39" s="143"/>
      <c r="D39" s="205">
        <f>SUM(D31:D38)</f>
        <v>0</v>
      </c>
      <c r="E39" s="205"/>
      <c r="F39" s="143"/>
      <c r="G39" s="205">
        <f>SUM(G31:G38)</f>
        <v>0</v>
      </c>
      <c r="H39" s="205">
        <f>SUM(H31:H38)</f>
        <v>0</v>
      </c>
      <c r="I39" s="205">
        <f>G39+H39</f>
        <v>0</v>
      </c>
      <c r="J39" s="143"/>
      <c r="K39" s="192" t="str">
        <f>IF(D39=0,"",D39-I39)</f>
        <v/>
      </c>
      <c r="L39" s="144"/>
      <c r="M39" s="192"/>
      <c r="N39" s="93"/>
    </row>
    <row r="40" spans="1:14" ht="3.75" customHeight="1" thickBot="1" x14ac:dyDescent="0.25">
      <c r="A40" s="91"/>
      <c r="B40" s="132"/>
      <c r="C40" s="6"/>
      <c r="D40" s="133"/>
      <c r="E40" s="134"/>
      <c r="F40" s="135"/>
      <c r="G40" s="136"/>
      <c r="H40" s="136"/>
      <c r="I40" s="136"/>
      <c r="J40" s="135"/>
      <c r="K40" s="136"/>
      <c r="L40" s="135"/>
      <c r="M40" s="137"/>
      <c r="N40" s="93"/>
    </row>
    <row r="41" spans="1:14" ht="26.25" thickBot="1" x14ac:dyDescent="0.25">
      <c r="A41" s="91"/>
      <c r="B41" s="300" t="s">
        <v>27</v>
      </c>
      <c r="C41" s="92"/>
      <c r="D41" s="206" t="s">
        <v>10</v>
      </c>
      <c r="E41" s="204" t="s">
        <v>11</v>
      </c>
      <c r="F41" s="92"/>
      <c r="G41" s="357" t="str">
        <f>IF(I50=0,"",IF(D50=0,"Preencher coluna Orçamento para melhor funcionamento da Planilha.",IF(I50&lt;(D50*80%),"Sinal Verde - Abaixo do Orçado",IF(D50=I50,"Sinal Amarelo - Igual ao Orçado",IF(D50&gt;I50,"Sinal Amarelo - Próximo ao Orçado","Sinal Vermelho - Passou do Orçado")))))</f>
        <v/>
      </c>
      <c r="H41" s="358"/>
      <c r="I41" s="204" t="s">
        <v>11</v>
      </c>
      <c r="J41" s="92"/>
      <c r="K41" s="198" t="s">
        <v>10</v>
      </c>
      <c r="L41" s="138"/>
      <c r="M41" s="198" t="s">
        <v>107</v>
      </c>
      <c r="N41" s="93"/>
    </row>
    <row r="42" spans="1:14" ht="12.75" customHeight="1" x14ac:dyDescent="0.2">
      <c r="A42" s="91"/>
      <c r="B42" s="121" t="s">
        <v>28</v>
      </c>
      <c r="C42" s="91"/>
      <c r="D42" s="122"/>
      <c r="E42" s="393" t="str">
        <f>IF(D50=0,"",D50/D130)</f>
        <v/>
      </c>
      <c r="F42" s="91"/>
      <c r="G42" s="97"/>
      <c r="H42" s="99"/>
      <c r="I42" s="393" t="str">
        <f>IF(I50=0,"",I50/I130)</f>
        <v/>
      </c>
      <c r="J42" s="91"/>
      <c r="K42" s="100" t="str">
        <f t="shared" ref="K42:K49" si="6">IF(D42=0,"",(D42-G42-H42))</f>
        <v/>
      </c>
      <c r="L42" s="94"/>
      <c r="M42" s="101" t="str">
        <f t="shared" ref="M42:M49" si="7">IF((G42+H42)=0,"",IF(D42=0,"",IF((G42+H42)&lt;(D42*80%),"Abaixo do Orçado",IF(D42=(G42+H42),"Igual ao Orçado",IF(D42&gt;(G42+H42),"Próximo ao Orçado","Passou do Orçado")))))</f>
        <v/>
      </c>
      <c r="N42" s="93"/>
    </row>
    <row r="43" spans="1:14" x14ac:dyDescent="0.2">
      <c r="A43" s="91"/>
      <c r="B43" s="96" t="s">
        <v>29</v>
      </c>
      <c r="C43" s="91"/>
      <c r="D43" s="99"/>
      <c r="E43" s="394"/>
      <c r="F43" s="91"/>
      <c r="G43" s="97"/>
      <c r="H43" s="99"/>
      <c r="I43" s="394"/>
      <c r="J43" s="91"/>
      <c r="K43" s="100" t="str">
        <f t="shared" si="6"/>
        <v/>
      </c>
      <c r="L43" s="94"/>
      <c r="M43" s="101" t="str">
        <f t="shared" si="7"/>
        <v/>
      </c>
      <c r="N43" s="93"/>
    </row>
    <row r="44" spans="1:14" ht="12.75" customHeight="1" x14ac:dyDescent="0.2">
      <c r="A44" s="91"/>
      <c r="B44" s="96" t="s">
        <v>30</v>
      </c>
      <c r="C44" s="91"/>
      <c r="D44" s="99"/>
      <c r="E44" s="394"/>
      <c r="F44" s="91"/>
      <c r="G44" s="97"/>
      <c r="H44" s="99"/>
      <c r="I44" s="394"/>
      <c r="J44" s="91"/>
      <c r="K44" s="100" t="str">
        <f t="shared" si="6"/>
        <v/>
      </c>
      <c r="L44" s="94"/>
      <c r="M44" s="101" t="str">
        <f t="shared" si="7"/>
        <v/>
      </c>
      <c r="N44" s="93"/>
    </row>
    <row r="45" spans="1:14" ht="12.75" customHeight="1" x14ac:dyDescent="0.2">
      <c r="A45" s="91"/>
      <c r="B45" s="96" t="s">
        <v>20</v>
      </c>
      <c r="C45" s="91"/>
      <c r="D45" s="99"/>
      <c r="E45" s="394"/>
      <c r="F45" s="91"/>
      <c r="G45" s="103"/>
      <c r="H45" s="104"/>
      <c r="I45" s="394"/>
      <c r="J45" s="91"/>
      <c r="K45" s="100" t="str">
        <f t="shared" si="6"/>
        <v/>
      </c>
      <c r="L45" s="94"/>
      <c r="M45" s="101" t="str">
        <f t="shared" si="7"/>
        <v/>
      </c>
      <c r="N45" s="93"/>
    </row>
    <row r="46" spans="1:14" ht="12.75" customHeight="1" x14ac:dyDescent="0.2">
      <c r="A46" s="91"/>
      <c r="B46" s="96" t="s">
        <v>21</v>
      </c>
      <c r="C46" s="91"/>
      <c r="D46" s="99"/>
      <c r="E46" s="394"/>
      <c r="F46" s="91"/>
      <c r="G46" s="103"/>
      <c r="H46" s="104"/>
      <c r="I46" s="394"/>
      <c r="J46" s="91"/>
      <c r="K46" s="100" t="str">
        <f t="shared" si="6"/>
        <v/>
      </c>
      <c r="L46" s="94"/>
      <c r="M46" s="101" t="str">
        <f t="shared" si="7"/>
        <v/>
      </c>
      <c r="N46" s="93"/>
    </row>
    <row r="47" spans="1:14" ht="12.75" customHeight="1" x14ac:dyDescent="0.2">
      <c r="A47" s="91"/>
      <c r="B47" s="105"/>
      <c r="C47" s="91"/>
      <c r="D47" s="139"/>
      <c r="E47" s="394"/>
      <c r="F47" s="91"/>
      <c r="G47" s="103"/>
      <c r="H47" s="104"/>
      <c r="I47" s="394"/>
      <c r="J47" s="91"/>
      <c r="K47" s="100" t="str">
        <f t="shared" si="6"/>
        <v/>
      </c>
      <c r="L47" s="94"/>
      <c r="M47" s="101" t="str">
        <f t="shared" si="7"/>
        <v/>
      </c>
      <c r="N47" s="93"/>
    </row>
    <row r="48" spans="1:14" ht="12.75" customHeight="1" x14ac:dyDescent="0.2">
      <c r="A48" s="91"/>
      <c r="B48" s="105"/>
      <c r="C48" s="91"/>
      <c r="D48" s="139"/>
      <c r="E48" s="394"/>
      <c r="F48" s="91"/>
      <c r="G48" s="103"/>
      <c r="H48" s="104"/>
      <c r="I48" s="394"/>
      <c r="J48" s="91"/>
      <c r="K48" s="100" t="str">
        <f t="shared" si="6"/>
        <v/>
      </c>
      <c r="L48" s="94"/>
      <c r="M48" s="101" t="str">
        <f t="shared" si="7"/>
        <v/>
      </c>
      <c r="N48" s="93"/>
    </row>
    <row r="49" spans="1:14" ht="13.5" customHeight="1" thickBot="1" x14ac:dyDescent="0.25">
      <c r="A49" s="91"/>
      <c r="B49" s="140"/>
      <c r="C49" s="91"/>
      <c r="D49" s="141"/>
      <c r="E49" s="395"/>
      <c r="F49" s="91"/>
      <c r="G49" s="103"/>
      <c r="H49" s="104"/>
      <c r="I49" s="395"/>
      <c r="J49" s="91"/>
      <c r="K49" s="100" t="str">
        <f t="shared" si="6"/>
        <v/>
      </c>
      <c r="L49" s="94"/>
      <c r="M49" s="101" t="str">
        <f t="shared" si="7"/>
        <v/>
      </c>
      <c r="N49" s="93"/>
    </row>
    <row r="50" spans="1:14" ht="13.5" thickBot="1" x14ac:dyDescent="0.25">
      <c r="A50" s="91"/>
      <c r="B50" s="207" t="s">
        <v>31</v>
      </c>
      <c r="C50" s="128"/>
      <c r="D50" s="208">
        <f>SUM(D42:D49)</f>
        <v>0</v>
      </c>
      <c r="E50" s="205"/>
      <c r="F50" s="128"/>
      <c r="G50" s="208">
        <f>SUM(G42:G49)</f>
        <v>0</v>
      </c>
      <c r="H50" s="209">
        <f>SUM(H42:H49)</f>
        <v>0</v>
      </c>
      <c r="I50" s="205">
        <f>G50+H50</f>
        <v>0</v>
      </c>
      <c r="J50" s="128"/>
      <c r="K50" s="192" t="str">
        <f>IF(D50=0,"",D50-I50)</f>
        <v/>
      </c>
      <c r="L50" s="145"/>
      <c r="M50" s="210"/>
      <c r="N50" s="93"/>
    </row>
    <row r="51" spans="1:14" ht="3.75" customHeight="1" thickBot="1" x14ac:dyDescent="0.25">
      <c r="A51" s="91"/>
      <c r="B51" s="132"/>
      <c r="C51" s="6"/>
      <c r="D51" s="133"/>
      <c r="E51" s="134"/>
      <c r="F51" s="135"/>
      <c r="G51" s="136"/>
      <c r="H51" s="136"/>
      <c r="I51" s="136"/>
      <c r="J51" s="135"/>
      <c r="K51" s="136"/>
      <c r="L51" s="135"/>
      <c r="M51" s="137"/>
      <c r="N51" s="93"/>
    </row>
    <row r="52" spans="1:14" ht="27" customHeight="1" thickBot="1" x14ac:dyDescent="0.25">
      <c r="A52" s="91"/>
      <c r="B52" s="300" t="s">
        <v>121</v>
      </c>
      <c r="C52" s="92"/>
      <c r="D52" s="206" t="s">
        <v>10</v>
      </c>
      <c r="E52" s="204" t="s">
        <v>11</v>
      </c>
      <c r="F52" s="92"/>
      <c r="G52" s="357" t="str">
        <f>IF(I62=0,"",IF(D62=0,"Preencher coluna Orçamento para melhor funcionamento da Planilha.",IF(I62&lt;(D62*80%),"Sinal Verde - Abaixo do Orçado",IF(D62=I62,"Sinal Amarelo - Igual ao Orçado",IF(D62&gt;I62,"Sinal Amarelo - Próximo ao Orçado","Sinal Vermelho - Passou do Orçado")))))</f>
        <v/>
      </c>
      <c r="H52" s="358"/>
      <c r="I52" s="204" t="s">
        <v>11</v>
      </c>
      <c r="J52" s="92"/>
      <c r="K52" s="198" t="s">
        <v>10</v>
      </c>
      <c r="L52" s="138"/>
      <c r="M52" s="198" t="s">
        <v>107</v>
      </c>
      <c r="N52" s="93"/>
    </row>
    <row r="53" spans="1:14" ht="12.75" customHeight="1" x14ac:dyDescent="0.2">
      <c r="A53" s="91"/>
      <c r="B53" s="121" t="s">
        <v>112</v>
      </c>
      <c r="C53" s="91"/>
      <c r="D53" s="122"/>
      <c r="E53" s="393" t="str">
        <f>IF(D62=0,"",D62/D130)</f>
        <v/>
      </c>
      <c r="F53" s="91"/>
      <c r="G53" s="97"/>
      <c r="H53" s="99"/>
      <c r="I53" s="393" t="str">
        <f>IF(I62=0,"",I62/I130)</f>
        <v/>
      </c>
      <c r="J53" s="91"/>
      <c r="K53" s="100" t="str">
        <f t="shared" ref="K53:K61" si="8">IF(D53=0,"",(D53-G53-H53))</f>
        <v/>
      </c>
      <c r="L53" s="94"/>
      <c r="M53" s="101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93"/>
    </row>
    <row r="54" spans="1:14" x14ac:dyDescent="0.2">
      <c r="A54" s="91"/>
      <c r="B54" s="96" t="s">
        <v>47</v>
      </c>
      <c r="C54" s="91"/>
      <c r="D54" s="99"/>
      <c r="E54" s="394"/>
      <c r="F54" s="91"/>
      <c r="G54" s="97"/>
      <c r="H54" s="99"/>
      <c r="I54" s="394"/>
      <c r="J54" s="91"/>
      <c r="K54" s="100" t="str">
        <f t="shared" si="8"/>
        <v/>
      </c>
      <c r="L54" s="94"/>
      <c r="M54" s="101" t="str">
        <f t="shared" si="9"/>
        <v/>
      </c>
      <c r="N54" s="93"/>
    </row>
    <row r="55" spans="1:14" ht="12.75" customHeight="1" x14ac:dyDescent="0.2">
      <c r="A55" s="91"/>
      <c r="B55" s="96" t="s">
        <v>48</v>
      </c>
      <c r="C55" s="91"/>
      <c r="D55" s="99"/>
      <c r="E55" s="394"/>
      <c r="F55" s="91"/>
      <c r="G55" s="97"/>
      <c r="H55" s="99"/>
      <c r="I55" s="394"/>
      <c r="J55" s="91"/>
      <c r="K55" s="100" t="str">
        <f t="shared" si="8"/>
        <v/>
      </c>
      <c r="L55" s="94"/>
      <c r="M55" s="101" t="str">
        <f t="shared" si="9"/>
        <v/>
      </c>
      <c r="N55" s="93"/>
    </row>
    <row r="56" spans="1:14" ht="12.75" customHeight="1" x14ac:dyDescent="0.2">
      <c r="A56" s="91"/>
      <c r="B56" s="96" t="s">
        <v>127</v>
      </c>
      <c r="C56" s="91"/>
      <c r="D56" s="99"/>
      <c r="E56" s="394"/>
      <c r="F56" s="91"/>
      <c r="G56" s="97"/>
      <c r="H56" s="99"/>
      <c r="I56" s="394"/>
      <c r="J56" s="91"/>
      <c r="K56" s="100" t="str">
        <f t="shared" si="8"/>
        <v/>
      </c>
      <c r="L56" s="94"/>
      <c r="M56" s="101" t="str">
        <f t="shared" si="9"/>
        <v/>
      </c>
      <c r="N56" s="93"/>
    </row>
    <row r="57" spans="1:14" ht="12.75" customHeight="1" x14ac:dyDescent="0.2">
      <c r="A57" s="91"/>
      <c r="B57" s="96" t="s">
        <v>38</v>
      </c>
      <c r="C57" s="91"/>
      <c r="D57" s="99"/>
      <c r="E57" s="394"/>
      <c r="F57" s="91"/>
      <c r="G57" s="97"/>
      <c r="H57" s="99"/>
      <c r="I57" s="394"/>
      <c r="J57" s="91"/>
      <c r="K57" s="100" t="str">
        <f t="shared" si="8"/>
        <v/>
      </c>
      <c r="L57" s="94"/>
      <c r="M57" s="101" t="str">
        <f t="shared" si="9"/>
        <v/>
      </c>
      <c r="N57" s="93"/>
    </row>
    <row r="58" spans="1:14" ht="12.75" customHeight="1" x14ac:dyDescent="0.2">
      <c r="A58" s="91"/>
      <c r="B58" s="96" t="s">
        <v>39</v>
      </c>
      <c r="C58" s="91"/>
      <c r="D58" s="99"/>
      <c r="E58" s="394"/>
      <c r="F58" s="91"/>
      <c r="G58" s="103"/>
      <c r="H58" s="104"/>
      <c r="I58" s="394"/>
      <c r="J58" s="91"/>
      <c r="K58" s="100" t="str">
        <f t="shared" si="8"/>
        <v/>
      </c>
      <c r="L58" s="94"/>
      <c r="M58" s="101" t="str">
        <f t="shared" si="9"/>
        <v/>
      </c>
      <c r="N58" s="93"/>
    </row>
    <row r="59" spans="1:14" ht="12.75" customHeight="1" x14ac:dyDescent="0.2">
      <c r="A59" s="91"/>
      <c r="B59" s="96"/>
      <c r="C59" s="91"/>
      <c r="D59" s="139"/>
      <c r="E59" s="394"/>
      <c r="F59" s="91"/>
      <c r="G59" s="103"/>
      <c r="H59" s="104"/>
      <c r="I59" s="394"/>
      <c r="J59" s="91"/>
      <c r="K59" s="100" t="str">
        <f t="shared" si="8"/>
        <v/>
      </c>
      <c r="L59" s="94"/>
      <c r="M59" s="101" t="str">
        <f t="shared" si="9"/>
        <v/>
      </c>
      <c r="N59" s="93"/>
    </row>
    <row r="60" spans="1:14" ht="12.75" customHeight="1" x14ac:dyDescent="0.2">
      <c r="A60" s="91"/>
      <c r="B60" s="96"/>
      <c r="C60" s="91"/>
      <c r="D60" s="139"/>
      <c r="E60" s="394"/>
      <c r="F60" s="91"/>
      <c r="G60" s="103"/>
      <c r="H60" s="104"/>
      <c r="I60" s="394"/>
      <c r="J60" s="91"/>
      <c r="K60" s="100" t="str">
        <f t="shared" si="8"/>
        <v/>
      </c>
      <c r="L60" s="94"/>
      <c r="M60" s="101" t="str">
        <f t="shared" si="9"/>
        <v/>
      </c>
      <c r="N60" s="93"/>
    </row>
    <row r="61" spans="1:14" ht="13.5" customHeight="1" thickBot="1" x14ac:dyDescent="0.25">
      <c r="A61" s="91"/>
      <c r="B61" s="140"/>
      <c r="C61" s="128"/>
      <c r="D61" s="139"/>
      <c r="E61" s="395"/>
      <c r="F61" s="91"/>
      <c r="G61" s="107"/>
      <c r="H61" s="108"/>
      <c r="I61" s="395"/>
      <c r="J61" s="91"/>
      <c r="K61" s="100" t="str">
        <f t="shared" si="8"/>
        <v/>
      </c>
      <c r="L61" s="94"/>
      <c r="M61" s="101" t="str">
        <f t="shared" si="9"/>
        <v/>
      </c>
      <c r="N61" s="93"/>
    </row>
    <row r="62" spans="1:14" ht="13.5" thickBot="1" x14ac:dyDescent="0.25">
      <c r="A62" s="91"/>
      <c r="B62" s="207" t="s">
        <v>40</v>
      </c>
      <c r="C62" s="128"/>
      <c r="D62" s="205">
        <f>SUM(D53:D61)</f>
        <v>0</v>
      </c>
      <c r="E62" s="211"/>
      <c r="F62" s="128"/>
      <c r="G62" s="202">
        <f>SUM(G53:G61)</f>
        <v>0</v>
      </c>
      <c r="H62" s="212">
        <f>SUM(H53:H61)</f>
        <v>0</v>
      </c>
      <c r="I62" s="211">
        <f>G62+H62</f>
        <v>0</v>
      </c>
      <c r="J62" s="128"/>
      <c r="K62" s="192" t="str">
        <f>IF(D62=0,"",D62-I62)</f>
        <v/>
      </c>
      <c r="L62" s="145"/>
      <c r="M62" s="192"/>
      <c r="N62" s="93"/>
    </row>
    <row r="63" spans="1:14" ht="3.75" customHeight="1" thickBot="1" x14ac:dyDescent="0.25">
      <c r="A63" s="91"/>
      <c r="B63" s="132"/>
      <c r="C63" s="6"/>
      <c r="D63" s="133"/>
      <c r="E63" s="134"/>
      <c r="F63" s="135"/>
      <c r="G63" s="136"/>
      <c r="H63" s="136"/>
      <c r="I63" s="136"/>
      <c r="J63" s="135"/>
      <c r="K63" s="136"/>
      <c r="L63" s="135"/>
      <c r="M63" s="137"/>
      <c r="N63" s="93"/>
    </row>
    <row r="64" spans="1:14" ht="26.25" thickBot="1" x14ac:dyDescent="0.25">
      <c r="A64" s="91"/>
      <c r="B64" s="300" t="s">
        <v>41</v>
      </c>
      <c r="C64" s="92"/>
      <c r="D64" s="206" t="s">
        <v>10</v>
      </c>
      <c r="E64" s="204" t="s">
        <v>11</v>
      </c>
      <c r="F64" s="92"/>
      <c r="G64" s="357" t="str">
        <f>IF(I74=0,"",IF(D74=0,"Preencher coluna Orçamento para melhor funcionamento da Planilha.",IF(I74&lt;(D74*80%),"Sinal Verde - Abaixo do Orçado",IF(D74=I74,"Sinal Amarelo - Igual ao Orçado",IF(D74&gt;I74,"Sinal Amarelo - Próximo ao Orçado","Sinal Vermelho - Passou do Orçado")))))</f>
        <v/>
      </c>
      <c r="H64" s="358"/>
      <c r="I64" s="204" t="s">
        <v>11</v>
      </c>
      <c r="J64" s="92"/>
      <c r="K64" s="198" t="s">
        <v>10</v>
      </c>
      <c r="L64" s="138"/>
      <c r="M64" s="198" t="s">
        <v>107</v>
      </c>
      <c r="N64" s="93"/>
    </row>
    <row r="65" spans="1:14" ht="12.75" customHeight="1" x14ac:dyDescent="0.2">
      <c r="A65" s="91"/>
      <c r="B65" s="121" t="s">
        <v>42</v>
      </c>
      <c r="C65" s="91"/>
      <c r="D65" s="122"/>
      <c r="E65" s="393" t="str">
        <f>IF(D74=0,"",D74/D130)</f>
        <v/>
      </c>
      <c r="F65" s="91"/>
      <c r="G65" s="97"/>
      <c r="H65" s="99"/>
      <c r="I65" s="393" t="str">
        <f>IF(I74=0,"",I74/I130)</f>
        <v/>
      </c>
      <c r="J65" s="91"/>
      <c r="K65" s="100" t="str">
        <f t="shared" ref="K65:K73" si="10">IF(D65=0,"",(D65-G65-H65))</f>
        <v/>
      </c>
      <c r="L65" s="94"/>
      <c r="M65" s="101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93"/>
    </row>
    <row r="66" spans="1:14" x14ac:dyDescent="0.2">
      <c r="A66" s="91"/>
      <c r="B66" s="96" t="s">
        <v>43</v>
      </c>
      <c r="C66" s="91"/>
      <c r="D66" s="99"/>
      <c r="E66" s="394"/>
      <c r="F66" s="91"/>
      <c r="G66" s="97"/>
      <c r="H66" s="99"/>
      <c r="I66" s="394"/>
      <c r="J66" s="91"/>
      <c r="K66" s="100" t="str">
        <f t="shared" si="10"/>
        <v/>
      </c>
      <c r="L66" s="94"/>
      <c r="M66" s="101" t="str">
        <f t="shared" si="11"/>
        <v/>
      </c>
      <c r="N66" s="93"/>
    </row>
    <row r="67" spans="1:14" ht="12.75" customHeight="1" x14ac:dyDescent="0.2">
      <c r="A67" s="91"/>
      <c r="B67" s="96" t="s">
        <v>44</v>
      </c>
      <c r="C67" s="91"/>
      <c r="D67" s="99"/>
      <c r="E67" s="394"/>
      <c r="F67" s="91"/>
      <c r="G67" s="97"/>
      <c r="H67" s="99"/>
      <c r="I67" s="394"/>
      <c r="J67" s="91"/>
      <c r="K67" s="100" t="str">
        <f t="shared" si="10"/>
        <v/>
      </c>
      <c r="L67" s="94"/>
      <c r="M67" s="101" t="str">
        <f t="shared" si="11"/>
        <v/>
      </c>
      <c r="N67" s="93"/>
    </row>
    <row r="68" spans="1:14" ht="12.75" customHeight="1" x14ac:dyDescent="0.2">
      <c r="A68" s="91"/>
      <c r="B68" s="96" t="s">
        <v>45</v>
      </c>
      <c r="C68" s="91"/>
      <c r="D68" s="99"/>
      <c r="E68" s="394"/>
      <c r="F68" s="91"/>
      <c r="G68" s="97"/>
      <c r="H68" s="99"/>
      <c r="I68" s="394"/>
      <c r="J68" s="91"/>
      <c r="K68" s="100" t="str">
        <f t="shared" si="10"/>
        <v/>
      </c>
      <c r="L68" s="94"/>
      <c r="M68" s="101" t="str">
        <f t="shared" si="11"/>
        <v/>
      </c>
      <c r="N68" s="93"/>
    </row>
    <row r="69" spans="1:14" ht="12.75" customHeight="1" x14ac:dyDescent="0.2">
      <c r="A69" s="91"/>
      <c r="B69" s="96" t="s">
        <v>38</v>
      </c>
      <c r="C69" s="91"/>
      <c r="D69" s="99"/>
      <c r="E69" s="394"/>
      <c r="F69" s="91"/>
      <c r="G69" s="97"/>
      <c r="H69" s="99"/>
      <c r="I69" s="394"/>
      <c r="J69" s="91"/>
      <c r="K69" s="100" t="str">
        <f t="shared" si="10"/>
        <v/>
      </c>
      <c r="L69" s="94"/>
      <c r="M69" s="101" t="str">
        <f t="shared" si="11"/>
        <v/>
      </c>
      <c r="N69" s="93"/>
    </row>
    <row r="70" spans="1:14" ht="12.75" customHeight="1" x14ac:dyDescent="0.2">
      <c r="A70" s="91"/>
      <c r="B70" s="96" t="s">
        <v>39</v>
      </c>
      <c r="C70" s="91"/>
      <c r="D70" s="99"/>
      <c r="E70" s="394"/>
      <c r="F70" s="91"/>
      <c r="G70" s="97"/>
      <c r="H70" s="99"/>
      <c r="I70" s="394"/>
      <c r="J70" s="91"/>
      <c r="K70" s="100" t="str">
        <f t="shared" si="10"/>
        <v/>
      </c>
      <c r="L70" s="94"/>
      <c r="M70" s="101" t="str">
        <f t="shared" si="11"/>
        <v/>
      </c>
      <c r="N70" s="93"/>
    </row>
    <row r="71" spans="1:14" ht="12.75" customHeight="1" x14ac:dyDescent="0.2">
      <c r="A71" s="91"/>
      <c r="B71" s="105"/>
      <c r="C71" s="91"/>
      <c r="D71" s="139"/>
      <c r="E71" s="394"/>
      <c r="F71" s="91"/>
      <c r="G71" s="125"/>
      <c r="H71" s="126"/>
      <c r="I71" s="394"/>
      <c r="J71" s="91"/>
      <c r="K71" s="100" t="str">
        <f t="shared" si="10"/>
        <v/>
      </c>
      <c r="L71" s="94"/>
      <c r="M71" s="101" t="str">
        <f t="shared" si="11"/>
        <v/>
      </c>
      <c r="N71" s="93"/>
    </row>
    <row r="72" spans="1:14" ht="12.75" customHeight="1" x14ac:dyDescent="0.2">
      <c r="A72" s="91"/>
      <c r="B72" s="105"/>
      <c r="C72" s="91"/>
      <c r="D72" s="139"/>
      <c r="E72" s="394"/>
      <c r="F72" s="91"/>
      <c r="G72" s="103"/>
      <c r="H72" s="104"/>
      <c r="I72" s="394"/>
      <c r="J72" s="91"/>
      <c r="K72" s="100" t="str">
        <f t="shared" si="10"/>
        <v/>
      </c>
      <c r="L72" s="94"/>
      <c r="M72" s="101" t="str">
        <f t="shared" si="11"/>
        <v/>
      </c>
      <c r="N72" s="93"/>
    </row>
    <row r="73" spans="1:14" ht="13.5" customHeight="1" thickBot="1" x14ac:dyDescent="0.25">
      <c r="A73" s="91"/>
      <c r="B73" s="105"/>
      <c r="C73" s="91"/>
      <c r="D73" s="141"/>
      <c r="E73" s="395"/>
      <c r="F73" s="91"/>
      <c r="G73" s="103"/>
      <c r="H73" s="104"/>
      <c r="I73" s="395"/>
      <c r="J73" s="91"/>
      <c r="K73" s="100" t="str">
        <f t="shared" si="10"/>
        <v/>
      </c>
      <c r="L73" s="94"/>
      <c r="M73" s="101" t="str">
        <f t="shared" si="11"/>
        <v/>
      </c>
      <c r="N73" s="93"/>
    </row>
    <row r="74" spans="1:14" ht="13.5" thickBot="1" x14ac:dyDescent="0.25">
      <c r="A74" s="91"/>
      <c r="B74" s="203" t="s">
        <v>46</v>
      </c>
      <c r="C74" s="128"/>
      <c r="D74" s="208">
        <f>SUM(D65:D73)</f>
        <v>0</v>
      </c>
      <c r="E74" s="205"/>
      <c r="F74" s="128"/>
      <c r="G74" s="208">
        <f>SUM(G65:G73)</f>
        <v>0</v>
      </c>
      <c r="H74" s="209">
        <f>SUM(H65:H73)</f>
        <v>0</v>
      </c>
      <c r="I74" s="205">
        <f>G74+H74</f>
        <v>0</v>
      </c>
      <c r="J74" s="128"/>
      <c r="K74" s="192" t="str">
        <f>IF(D74=0,"",D74-I74)</f>
        <v/>
      </c>
      <c r="L74" s="145"/>
      <c r="M74" s="210"/>
      <c r="N74" s="93"/>
    </row>
    <row r="75" spans="1:14" ht="3.75" customHeight="1" thickBot="1" x14ac:dyDescent="0.25">
      <c r="A75" s="91"/>
      <c r="B75" s="132"/>
      <c r="C75" s="6"/>
      <c r="D75" s="133"/>
      <c r="E75" s="134"/>
      <c r="F75" s="135"/>
      <c r="G75" s="136"/>
      <c r="H75" s="136"/>
      <c r="I75" s="136"/>
      <c r="J75" s="135"/>
      <c r="K75" s="136"/>
      <c r="L75" s="135"/>
      <c r="M75" s="137"/>
      <c r="N75" s="93"/>
    </row>
    <row r="76" spans="1:14" ht="26.25" thickBot="1" x14ac:dyDescent="0.25">
      <c r="A76" s="91"/>
      <c r="B76" s="300" t="s">
        <v>122</v>
      </c>
      <c r="C76" s="92"/>
      <c r="D76" s="206" t="s">
        <v>10</v>
      </c>
      <c r="E76" s="204" t="s">
        <v>11</v>
      </c>
      <c r="F76" s="92"/>
      <c r="G76" s="357" t="str">
        <f>IF(I89=0,"",IF(D89=0,"Preencher coluna Orçamento para melhor funcionamento da Planilha.",IF(I89&lt;(D89*80%),"Sinal Verde - Abaixo do Orçado",IF(D89=I89,"Sinal Amarelo - Igual ao Orçado",IF(D89&gt;I89,"Sinal Amarelo - Próximo ao Orçado","Sinal Vermelho - Passou do Orçado")))))</f>
        <v/>
      </c>
      <c r="H76" s="358"/>
      <c r="I76" s="204" t="s">
        <v>11</v>
      </c>
      <c r="J76" s="92"/>
      <c r="K76" s="198" t="s">
        <v>10</v>
      </c>
      <c r="L76" s="138"/>
      <c r="M76" s="198" t="s">
        <v>107</v>
      </c>
      <c r="N76" s="93"/>
    </row>
    <row r="77" spans="1:14" ht="12.75" customHeight="1" x14ac:dyDescent="0.2">
      <c r="A77" s="91"/>
      <c r="B77" s="121" t="s">
        <v>32</v>
      </c>
      <c r="C77" s="91"/>
      <c r="D77" s="122"/>
      <c r="E77" s="393" t="str">
        <f>IF(D89=0,"",D89/D130)</f>
        <v/>
      </c>
      <c r="F77" s="91"/>
      <c r="G77" s="97"/>
      <c r="H77" s="99"/>
      <c r="I77" s="393" t="str">
        <f>IF(I89=0,"",I89/I130)</f>
        <v/>
      </c>
      <c r="J77" s="91"/>
      <c r="K77" s="100" t="str">
        <f t="shared" ref="K77:K88" si="12">IF(D77=0,"",(D77-G77-H77))</f>
        <v/>
      </c>
      <c r="L77" s="94"/>
      <c r="M77" s="101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93"/>
    </row>
    <row r="78" spans="1:14" x14ac:dyDescent="0.2">
      <c r="A78" s="91"/>
      <c r="B78" s="96" t="s">
        <v>33</v>
      </c>
      <c r="C78" s="91"/>
      <c r="D78" s="99"/>
      <c r="E78" s="394"/>
      <c r="F78" s="91"/>
      <c r="G78" s="97"/>
      <c r="H78" s="99"/>
      <c r="I78" s="394"/>
      <c r="J78" s="91"/>
      <c r="K78" s="100" t="str">
        <f t="shared" si="12"/>
        <v/>
      </c>
      <c r="L78" s="94"/>
      <c r="M78" s="101" t="str">
        <f t="shared" si="13"/>
        <v/>
      </c>
      <c r="N78" s="93"/>
    </row>
    <row r="79" spans="1:14" ht="12.75" customHeight="1" x14ac:dyDescent="0.2">
      <c r="A79" s="91"/>
      <c r="B79" s="96" t="s">
        <v>34</v>
      </c>
      <c r="C79" s="91"/>
      <c r="D79" s="99"/>
      <c r="E79" s="394"/>
      <c r="F79" s="91"/>
      <c r="G79" s="97"/>
      <c r="H79" s="99"/>
      <c r="I79" s="394"/>
      <c r="J79" s="91"/>
      <c r="K79" s="100" t="str">
        <f t="shared" si="12"/>
        <v/>
      </c>
      <c r="L79" s="94"/>
      <c r="M79" s="101" t="str">
        <f t="shared" si="13"/>
        <v/>
      </c>
      <c r="N79" s="93"/>
    </row>
    <row r="80" spans="1:14" ht="12.75" customHeight="1" x14ac:dyDescent="0.2">
      <c r="A80" s="91"/>
      <c r="B80" s="96" t="s">
        <v>35</v>
      </c>
      <c r="C80" s="91"/>
      <c r="D80" s="99"/>
      <c r="E80" s="394"/>
      <c r="F80" s="91"/>
      <c r="G80" s="97"/>
      <c r="H80" s="99"/>
      <c r="I80" s="394"/>
      <c r="J80" s="91"/>
      <c r="K80" s="100" t="str">
        <f t="shared" si="12"/>
        <v/>
      </c>
      <c r="L80" s="94"/>
      <c r="M80" s="101" t="str">
        <f t="shared" si="13"/>
        <v/>
      </c>
      <c r="N80" s="93"/>
    </row>
    <row r="81" spans="1:14" ht="12.75" customHeight="1" x14ac:dyDescent="0.2">
      <c r="A81" s="91"/>
      <c r="B81" s="96" t="s">
        <v>129</v>
      </c>
      <c r="C81" s="91"/>
      <c r="D81" s="139"/>
      <c r="E81" s="394"/>
      <c r="F81" s="91"/>
      <c r="G81" s="97"/>
      <c r="H81" s="99"/>
      <c r="I81" s="394"/>
      <c r="J81" s="91"/>
      <c r="K81" s="100" t="str">
        <f t="shared" si="12"/>
        <v/>
      </c>
      <c r="L81" s="94"/>
      <c r="M81" s="101" t="str">
        <f t="shared" si="13"/>
        <v/>
      </c>
      <c r="N81" s="93"/>
    </row>
    <row r="82" spans="1:14" ht="12.75" customHeight="1" x14ac:dyDescent="0.2">
      <c r="A82" s="91"/>
      <c r="B82" s="96" t="s">
        <v>36</v>
      </c>
      <c r="C82" s="91"/>
      <c r="D82" s="139"/>
      <c r="E82" s="394"/>
      <c r="F82" s="91"/>
      <c r="G82" s="97"/>
      <c r="H82" s="99"/>
      <c r="I82" s="394"/>
      <c r="J82" s="91"/>
      <c r="K82" s="100" t="str">
        <f t="shared" si="12"/>
        <v/>
      </c>
      <c r="L82" s="94"/>
      <c r="M82" s="101" t="str">
        <f t="shared" si="13"/>
        <v/>
      </c>
      <c r="N82" s="93"/>
    </row>
    <row r="83" spans="1:14" ht="12.75" customHeight="1" x14ac:dyDescent="0.2">
      <c r="A83" s="91"/>
      <c r="B83" s="96" t="s">
        <v>37</v>
      </c>
      <c r="C83" s="91"/>
      <c r="D83" s="139"/>
      <c r="E83" s="394"/>
      <c r="F83" s="91"/>
      <c r="G83" s="97"/>
      <c r="H83" s="99"/>
      <c r="I83" s="394"/>
      <c r="J83" s="91"/>
      <c r="K83" s="100" t="str">
        <f t="shared" si="12"/>
        <v/>
      </c>
      <c r="L83" s="94"/>
      <c r="M83" s="101" t="str">
        <f t="shared" si="13"/>
        <v/>
      </c>
      <c r="N83" s="93"/>
    </row>
    <row r="84" spans="1:14" ht="12.75" customHeight="1" x14ac:dyDescent="0.2">
      <c r="A84" s="91"/>
      <c r="B84" s="96" t="s">
        <v>38</v>
      </c>
      <c r="C84" s="91"/>
      <c r="D84" s="139"/>
      <c r="E84" s="394"/>
      <c r="F84" s="91"/>
      <c r="G84" s="97"/>
      <c r="H84" s="99"/>
      <c r="I84" s="394"/>
      <c r="J84" s="91"/>
      <c r="K84" s="100" t="str">
        <f t="shared" si="12"/>
        <v/>
      </c>
      <c r="L84" s="94"/>
      <c r="M84" s="101" t="str">
        <f t="shared" si="13"/>
        <v/>
      </c>
      <c r="N84" s="93"/>
    </row>
    <row r="85" spans="1:14" ht="12.75" customHeight="1" x14ac:dyDescent="0.2">
      <c r="A85" s="91"/>
      <c r="B85" s="96" t="s">
        <v>39</v>
      </c>
      <c r="C85" s="91"/>
      <c r="D85" s="139"/>
      <c r="E85" s="394"/>
      <c r="F85" s="91"/>
      <c r="G85" s="103"/>
      <c r="H85" s="104"/>
      <c r="I85" s="394"/>
      <c r="J85" s="91"/>
      <c r="K85" s="100" t="str">
        <f t="shared" si="12"/>
        <v/>
      </c>
      <c r="L85" s="94"/>
      <c r="M85" s="101" t="str">
        <f t="shared" si="13"/>
        <v/>
      </c>
      <c r="N85" s="93"/>
    </row>
    <row r="86" spans="1:14" ht="12.75" customHeight="1" x14ac:dyDescent="0.2">
      <c r="A86" s="91"/>
      <c r="B86" s="105"/>
      <c r="C86" s="91"/>
      <c r="D86" s="139"/>
      <c r="E86" s="394"/>
      <c r="F86" s="91"/>
      <c r="G86" s="103"/>
      <c r="H86" s="104"/>
      <c r="I86" s="394"/>
      <c r="J86" s="91"/>
      <c r="K86" s="100" t="str">
        <f t="shared" si="12"/>
        <v/>
      </c>
      <c r="L86" s="94"/>
      <c r="M86" s="101" t="str">
        <f t="shared" si="13"/>
        <v/>
      </c>
      <c r="N86" s="93"/>
    </row>
    <row r="87" spans="1:14" ht="12.75" customHeight="1" x14ac:dyDescent="0.2">
      <c r="A87" s="91"/>
      <c r="B87" s="105"/>
      <c r="C87" s="91"/>
      <c r="D87" s="139"/>
      <c r="E87" s="394"/>
      <c r="F87" s="91"/>
      <c r="G87" s="103"/>
      <c r="H87" s="104"/>
      <c r="I87" s="394"/>
      <c r="J87" s="91"/>
      <c r="K87" s="100" t="str">
        <f t="shared" si="12"/>
        <v/>
      </c>
      <c r="L87" s="94"/>
      <c r="M87" s="101" t="str">
        <f t="shared" si="13"/>
        <v/>
      </c>
      <c r="N87" s="93"/>
    </row>
    <row r="88" spans="1:14" ht="13.5" customHeight="1" thickBot="1" x14ac:dyDescent="0.25">
      <c r="A88" s="91"/>
      <c r="B88" s="105"/>
      <c r="C88" s="91"/>
      <c r="D88" s="141"/>
      <c r="E88" s="395"/>
      <c r="F88" s="91"/>
      <c r="G88" s="103"/>
      <c r="H88" s="104"/>
      <c r="I88" s="395"/>
      <c r="J88" s="91"/>
      <c r="K88" s="100" t="str">
        <f t="shared" si="12"/>
        <v/>
      </c>
      <c r="L88" s="94"/>
      <c r="M88" s="101" t="str">
        <f t="shared" si="13"/>
        <v/>
      </c>
      <c r="N88" s="93"/>
    </row>
    <row r="89" spans="1:14" ht="13.5" thickBot="1" x14ac:dyDescent="0.25">
      <c r="A89" s="91"/>
      <c r="B89" s="203" t="s">
        <v>49</v>
      </c>
      <c r="C89" s="128"/>
      <c r="D89" s="208">
        <f>SUM(D77:D88)</f>
        <v>0</v>
      </c>
      <c r="E89" s="205"/>
      <c r="F89" s="128"/>
      <c r="G89" s="208">
        <f>SUM(G77:G88)</f>
        <v>0</v>
      </c>
      <c r="H89" s="209">
        <f>SUM(H77:H88)</f>
        <v>0</v>
      </c>
      <c r="I89" s="205">
        <f>G89+H89</f>
        <v>0</v>
      </c>
      <c r="J89" s="128"/>
      <c r="K89" s="192" t="str">
        <f>IF(D89=0,"",D89-I89)</f>
        <v/>
      </c>
      <c r="L89" s="145"/>
      <c r="M89" s="210"/>
      <c r="N89" s="93"/>
    </row>
    <row r="90" spans="1:14" ht="3.75" customHeight="1" thickBot="1" x14ac:dyDescent="0.25">
      <c r="A90" s="91"/>
      <c r="B90" s="132"/>
      <c r="C90" s="6"/>
      <c r="D90" s="133"/>
      <c r="E90" s="134"/>
      <c r="F90" s="135"/>
      <c r="G90" s="136"/>
      <c r="H90" s="136"/>
      <c r="I90" s="136"/>
      <c r="J90" s="135"/>
      <c r="K90" s="136"/>
      <c r="L90" s="135"/>
      <c r="M90" s="137"/>
      <c r="N90" s="93"/>
    </row>
    <row r="91" spans="1:14" ht="26.25" thickBot="1" x14ac:dyDescent="0.25">
      <c r="A91" s="91"/>
      <c r="B91" s="300" t="s">
        <v>50</v>
      </c>
      <c r="C91" s="92"/>
      <c r="D91" s="206" t="s">
        <v>10</v>
      </c>
      <c r="E91" s="204" t="s">
        <v>11</v>
      </c>
      <c r="F91" s="92"/>
      <c r="G91" s="357" t="str">
        <f>IF(I100=0,"",IF(D100=0,"Preencher coluna Orçamento para melhor funcionamento da Planilha.",IF(I100&lt;(D100*80%),"Sinal Verde - Abaixo do Orçado",IF(D100=I100,"Sinal Amarelo - Igual ao Orçado",IF(D100&gt;I100,"Sinal Amarelo - Próximo ao Orçado","Sinal Vermelho - Passou do Orçado")))))</f>
        <v/>
      </c>
      <c r="H91" s="358"/>
      <c r="I91" s="204" t="s">
        <v>11</v>
      </c>
      <c r="J91" s="92"/>
      <c r="K91" s="198" t="s">
        <v>10</v>
      </c>
      <c r="L91" s="138"/>
      <c r="M91" s="198" t="s">
        <v>107</v>
      </c>
      <c r="N91" s="93"/>
    </row>
    <row r="92" spans="1:14" ht="12.75" customHeight="1" x14ac:dyDescent="0.2">
      <c r="A92" s="91"/>
      <c r="B92" s="121" t="s">
        <v>51</v>
      </c>
      <c r="C92" s="91"/>
      <c r="D92" s="122"/>
      <c r="E92" s="393" t="str">
        <f>IF(D100=0,"",D100/D130)</f>
        <v/>
      </c>
      <c r="F92" s="91"/>
      <c r="G92" s="123"/>
      <c r="H92" s="124"/>
      <c r="I92" s="393" t="str">
        <f>IF(I100=0,"",I100/I130)</f>
        <v/>
      </c>
      <c r="J92" s="91"/>
      <c r="K92" s="100" t="str">
        <f t="shared" ref="K92:K99" si="14">IF(D92=0,"",(D92-G92-H92))</f>
        <v/>
      </c>
      <c r="L92" s="94"/>
      <c r="M92" s="101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93"/>
    </row>
    <row r="93" spans="1:14" x14ac:dyDescent="0.2">
      <c r="A93" s="91"/>
      <c r="B93" s="96" t="s">
        <v>52</v>
      </c>
      <c r="C93" s="91"/>
      <c r="D93" s="99"/>
      <c r="E93" s="394"/>
      <c r="F93" s="91"/>
      <c r="G93" s="97"/>
      <c r="H93" s="99"/>
      <c r="I93" s="394"/>
      <c r="J93" s="91"/>
      <c r="K93" s="100" t="str">
        <f t="shared" si="14"/>
        <v/>
      </c>
      <c r="L93" s="94"/>
      <c r="M93" s="101" t="str">
        <f t="shared" si="15"/>
        <v/>
      </c>
      <c r="N93" s="93"/>
    </row>
    <row r="94" spans="1:14" ht="12.75" customHeight="1" x14ac:dyDescent="0.2">
      <c r="A94" s="91"/>
      <c r="B94" s="96" t="s">
        <v>130</v>
      </c>
      <c r="C94" s="91"/>
      <c r="D94" s="99"/>
      <c r="E94" s="394"/>
      <c r="F94" s="91"/>
      <c r="G94" s="97"/>
      <c r="H94" s="99"/>
      <c r="I94" s="394"/>
      <c r="J94" s="91"/>
      <c r="K94" s="100" t="str">
        <f t="shared" si="14"/>
        <v/>
      </c>
      <c r="L94" s="94"/>
      <c r="M94" s="101" t="str">
        <f t="shared" si="15"/>
        <v/>
      </c>
      <c r="N94" s="93"/>
    </row>
    <row r="95" spans="1:14" ht="12.75" customHeight="1" x14ac:dyDescent="0.2">
      <c r="A95" s="91"/>
      <c r="B95" s="96" t="s">
        <v>38</v>
      </c>
      <c r="C95" s="91"/>
      <c r="D95" s="99"/>
      <c r="E95" s="394"/>
      <c r="F95" s="91"/>
      <c r="G95" s="97"/>
      <c r="H95" s="99"/>
      <c r="I95" s="394"/>
      <c r="J95" s="91"/>
      <c r="K95" s="100" t="str">
        <f t="shared" si="14"/>
        <v/>
      </c>
      <c r="L95" s="94"/>
      <c r="M95" s="101" t="str">
        <f t="shared" si="15"/>
        <v/>
      </c>
      <c r="N95" s="93"/>
    </row>
    <row r="96" spans="1:14" ht="12.75" customHeight="1" x14ac:dyDescent="0.2">
      <c r="A96" s="91"/>
      <c r="B96" s="96" t="s">
        <v>39</v>
      </c>
      <c r="C96" s="91"/>
      <c r="D96" s="99"/>
      <c r="E96" s="394"/>
      <c r="F96" s="91"/>
      <c r="G96" s="103"/>
      <c r="H96" s="104"/>
      <c r="I96" s="394"/>
      <c r="J96" s="91"/>
      <c r="K96" s="100" t="str">
        <f t="shared" si="14"/>
        <v/>
      </c>
      <c r="L96" s="94"/>
      <c r="M96" s="101" t="str">
        <f t="shared" si="15"/>
        <v/>
      </c>
      <c r="N96" s="93"/>
    </row>
    <row r="97" spans="1:14" ht="12.75" customHeight="1" x14ac:dyDescent="0.2">
      <c r="A97" s="91"/>
      <c r="B97" s="105"/>
      <c r="C97" s="91"/>
      <c r="D97" s="139"/>
      <c r="E97" s="394"/>
      <c r="F97" s="91"/>
      <c r="G97" s="103"/>
      <c r="H97" s="104"/>
      <c r="I97" s="394"/>
      <c r="J97" s="91"/>
      <c r="K97" s="100" t="str">
        <f t="shared" si="14"/>
        <v/>
      </c>
      <c r="L97" s="94"/>
      <c r="M97" s="101" t="str">
        <f t="shared" si="15"/>
        <v/>
      </c>
      <c r="N97" s="93"/>
    </row>
    <row r="98" spans="1:14" ht="12.75" customHeight="1" x14ac:dyDescent="0.2">
      <c r="A98" s="91"/>
      <c r="B98" s="105"/>
      <c r="C98" s="91"/>
      <c r="D98" s="139"/>
      <c r="E98" s="394"/>
      <c r="F98" s="91"/>
      <c r="G98" s="103"/>
      <c r="H98" s="104"/>
      <c r="I98" s="394"/>
      <c r="J98" s="91"/>
      <c r="K98" s="100" t="str">
        <f t="shared" si="14"/>
        <v/>
      </c>
      <c r="L98" s="94"/>
      <c r="M98" s="101" t="str">
        <f t="shared" si="15"/>
        <v/>
      </c>
      <c r="N98" s="93"/>
    </row>
    <row r="99" spans="1:14" ht="13.5" customHeight="1" thickBot="1" x14ac:dyDescent="0.25">
      <c r="A99" s="91"/>
      <c r="B99" s="140"/>
      <c r="C99" s="91"/>
      <c r="D99" s="141"/>
      <c r="E99" s="395"/>
      <c r="F99" s="91"/>
      <c r="G99" s="103"/>
      <c r="H99" s="104"/>
      <c r="I99" s="395"/>
      <c r="J99" s="91"/>
      <c r="K99" s="100" t="str">
        <f t="shared" si="14"/>
        <v/>
      </c>
      <c r="L99" s="94"/>
      <c r="M99" s="101" t="str">
        <f t="shared" si="15"/>
        <v/>
      </c>
      <c r="N99" s="93"/>
    </row>
    <row r="100" spans="1:14" ht="13.5" thickBot="1" x14ac:dyDescent="0.25">
      <c r="A100" s="91"/>
      <c r="B100" s="207" t="s">
        <v>53</v>
      </c>
      <c r="C100" s="128"/>
      <c r="D100" s="208">
        <f>SUM(D92:D99)</f>
        <v>0</v>
      </c>
      <c r="E100" s="205"/>
      <c r="F100" s="128"/>
      <c r="G100" s="208">
        <f>SUM(G92:G99)</f>
        <v>0</v>
      </c>
      <c r="H100" s="209">
        <f>SUM(H92:H99)</f>
        <v>0</v>
      </c>
      <c r="I100" s="205">
        <f>G100+H100</f>
        <v>0</v>
      </c>
      <c r="J100" s="128"/>
      <c r="K100" s="192" t="str">
        <f>IF(D100=0,"",D100-I100)</f>
        <v/>
      </c>
      <c r="L100" s="145"/>
      <c r="M100" s="210"/>
      <c r="N100" s="93"/>
    </row>
    <row r="101" spans="1:14" ht="3.75" customHeight="1" thickBot="1" x14ac:dyDescent="0.25">
      <c r="A101" s="91"/>
      <c r="B101" s="132"/>
      <c r="C101" s="6"/>
      <c r="D101" s="133"/>
      <c r="E101" s="134"/>
      <c r="F101" s="135"/>
      <c r="G101" s="136"/>
      <c r="H101" s="136"/>
      <c r="I101" s="136"/>
      <c r="J101" s="135"/>
      <c r="K101" s="136"/>
      <c r="L101" s="135"/>
      <c r="M101" s="137"/>
      <c r="N101" s="93"/>
    </row>
    <row r="102" spans="1:14" ht="26.25" thickBot="1" x14ac:dyDescent="0.25">
      <c r="A102" s="91"/>
      <c r="B102" s="300" t="s">
        <v>110</v>
      </c>
      <c r="C102" s="92"/>
      <c r="D102" s="206" t="s">
        <v>10</v>
      </c>
      <c r="E102" s="204" t="s">
        <v>11</v>
      </c>
      <c r="F102" s="92"/>
      <c r="G102" s="357" t="str">
        <f>IF(I114=0,"",IF(D114=0,"Preencher coluna Orçamento para melhor funcionamento da Planilha.",IF(I114&lt;(D114*80%),"Sinal Verde - Abaixo do Orçado",IF(D114=I114,"Sinal Amarelo - Igual ao Orçado",IF(D114&gt;I114,"Sinal Amarelo - Próximo ao Orçado","Sinal Vermelho - Passou do Orçado")))))</f>
        <v/>
      </c>
      <c r="H102" s="358"/>
      <c r="I102" s="204" t="s">
        <v>11</v>
      </c>
      <c r="J102" s="92"/>
      <c r="K102" s="198" t="s">
        <v>10</v>
      </c>
      <c r="L102" s="138"/>
      <c r="M102" s="198" t="s">
        <v>107</v>
      </c>
      <c r="N102" s="93"/>
    </row>
    <row r="103" spans="1:14" x14ac:dyDescent="0.2">
      <c r="A103" s="91"/>
      <c r="B103" s="121" t="s">
        <v>54</v>
      </c>
      <c r="C103" s="91"/>
      <c r="D103" s="122"/>
      <c r="E103" s="393" t="str">
        <f>IF(D114=0,"",D114/D130)</f>
        <v/>
      </c>
      <c r="F103" s="91"/>
      <c r="G103" s="97"/>
      <c r="H103" s="99"/>
      <c r="I103" s="393" t="str">
        <f>IF(I114=0,"",I114/I130)</f>
        <v/>
      </c>
      <c r="J103" s="91"/>
      <c r="K103" s="100" t="str">
        <f t="shared" ref="K103:K113" si="16">IF(D103=0,"",(D103-G103-H103))</f>
        <v/>
      </c>
      <c r="L103" s="94"/>
      <c r="M103" s="101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93"/>
    </row>
    <row r="104" spans="1:14" x14ac:dyDescent="0.2">
      <c r="A104" s="91"/>
      <c r="B104" s="96"/>
      <c r="C104" s="91"/>
      <c r="D104" s="99"/>
      <c r="E104" s="394"/>
      <c r="F104" s="91"/>
      <c r="G104" s="97"/>
      <c r="H104" s="99"/>
      <c r="I104" s="394"/>
      <c r="J104" s="91"/>
      <c r="K104" s="100" t="str">
        <f t="shared" si="16"/>
        <v/>
      </c>
      <c r="L104" s="94"/>
      <c r="M104" s="101" t="str">
        <f t="shared" si="17"/>
        <v/>
      </c>
      <c r="N104" s="93"/>
    </row>
    <row r="105" spans="1:14" x14ac:dyDescent="0.2">
      <c r="A105" s="91"/>
      <c r="B105" s="96"/>
      <c r="C105" s="91"/>
      <c r="D105" s="99"/>
      <c r="E105" s="394"/>
      <c r="F105" s="91"/>
      <c r="G105" s="97"/>
      <c r="H105" s="99"/>
      <c r="I105" s="394"/>
      <c r="J105" s="91"/>
      <c r="K105" s="100" t="str">
        <f t="shared" si="16"/>
        <v/>
      </c>
      <c r="L105" s="94"/>
      <c r="M105" s="101" t="str">
        <f t="shared" si="17"/>
        <v/>
      </c>
      <c r="N105" s="93"/>
    </row>
    <row r="106" spans="1:14" x14ac:dyDescent="0.2">
      <c r="A106" s="91"/>
      <c r="B106" s="96"/>
      <c r="C106" s="91"/>
      <c r="D106" s="99"/>
      <c r="E106" s="394"/>
      <c r="F106" s="91"/>
      <c r="G106" s="97"/>
      <c r="H106" s="99"/>
      <c r="I106" s="394"/>
      <c r="J106" s="91"/>
      <c r="K106" s="100" t="str">
        <f t="shared" si="16"/>
        <v/>
      </c>
      <c r="L106" s="94"/>
      <c r="M106" s="101" t="str">
        <f t="shared" si="17"/>
        <v/>
      </c>
      <c r="N106" s="93"/>
    </row>
    <row r="107" spans="1:14" x14ac:dyDescent="0.2">
      <c r="A107" s="91"/>
      <c r="B107" s="96"/>
      <c r="C107" s="91"/>
      <c r="D107" s="99"/>
      <c r="E107" s="394"/>
      <c r="F107" s="91"/>
      <c r="G107" s="97"/>
      <c r="H107" s="99"/>
      <c r="I107" s="394"/>
      <c r="J107" s="91"/>
      <c r="K107" s="100" t="str">
        <f t="shared" si="16"/>
        <v/>
      </c>
      <c r="L107" s="94"/>
      <c r="M107" s="101" t="str">
        <f t="shared" si="17"/>
        <v/>
      </c>
      <c r="N107" s="93"/>
    </row>
    <row r="108" spans="1:14" x14ac:dyDescent="0.2">
      <c r="A108" s="91"/>
      <c r="B108" s="96"/>
      <c r="C108" s="91"/>
      <c r="D108" s="99"/>
      <c r="E108" s="394"/>
      <c r="F108" s="91"/>
      <c r="G108" s="103"/>
      <c r="H108" s="104"/>
      <c r="I108" s="394"/>
      <c r="J108" s="91"/>
      <c r="K108" s="100" t="str">
        <f t="shared" si="16"/>
        <v/>
      </c>
      <c r="L108" s="94"/>
      <c r="M108" s="101" t="str">
        <f t="shared" si="17"/>
        <v/>
      </c>
      <c r="N108" s="93"/>
    </row>
    <row r="109" spans="1:14" x14ac:dyDescent="0.2">
      <c r="A109" s="91"/>
      <c r="B109" s="96"/>
      <c r="C109" s="91"/>
      <c r="D109" s="99"/>
      <c r="E109" s="394"/>
      <c r="F109" s="91"/>
      <c r="G109" s="103"/>
      <c r="H109" s="104"/>
      <c r="I109" s="394"/>
      <c r="J109" s="91"/>
      <c r="K109" s="100" t="str">
        <f t="shared" si="16"/>
        <v/>
      </c>
      <c r="L109" s="94"/>
      <c r="M109" s="101" t="str">
        <f t="shared" si="17"/>
        <v/>
      </c>
      <c r="N109" s="93"/>
    </row>
    <row r="110" spans="1:14" x14ac:dyDescent="0.2">
      <c r="A110" s="91"/>
      <c r="B110" s="96"/>
      <c r="C110" s="91"/>
      <c r="D110" s="99"/>
      <c r="E110" s="394"/>
      <c r="F110" s="91"/>
      <c r="G110" s="103"/>
      <c r="H110" s="104"/>
      <c r="I110" s="394"/>
      <c r="J110" s="91"/>
      <c r="K110" s="100" t="str">
        <f t="shared" si="16"/>
        <v/>
      </c>
      <c r="L110" s="94"/>
      <c r="M110" s="101" t="str">
        <f t="shared" si="17"/>
        <v/>
      </c>
      <c r="N110" s="93"/>
    </row>
    <row r="111" spans="1:14" x14ac:dyDescent="0.2">
      <c r="A111" s="91"/>
      <c r="B111" s="96"/>
      <c r="C111" s="91"/>
      <c r="D111" s="99"/>
      <c r="E111" s="394"/>
      <c r="F111" s="91"/>
      <c r="G111" s="103"/>
      <c r="H111" s="104"/>
      <c r="I111" s="394"/>
      <c r="J111" s="91"/>
      <c r="K111" s="100" t="str">
        <f t="shared" si="16"/>
        <v/>
      </c>
      <c r="L111" s="94"/>
      <c r="M111" s="101" t="str">
        <f t="shared" si="17"/>
        <v/>
      </c>
      <c r="N111" s="93"/>
    </row>
    <row r="112" spans="1:14" x14ac:dyDescent="0.2">
      <c r="A112" s="91"/>
      <c r="B112" s="96"/>
      <c r="C112" s="91"/>
      <c r="D112" s="99"/>
      <c r="E112" s="394"/>
      <c r="F112" s="91"/>
      <c r="G112" s="103"/>
      <c r="H112" s="104"/>
      <c r="I112" s="394"/>
      <c r="J112" s="91"/>
      <c r="K112" s="100" t="str">
        <f t="shared" si="16"/>
        <v/>
      </c>
      <c r="L112" s="94"/>
      <c r="M112" s="101" t="str">
        <f t="shared" si="17"/>
        <v/>
      </c>
      <c r="N112" s="93"/>
    </row>
    <row r="113" spans="1:14" ht="13.5" thickBot="1" x14ac:dyDescent="0.25">
      <c r="A113" s="91"/>
      <c r="B113" s="140"/>
      <c r="C113" s="91"/>
      <c r="D113" s="141"/>
      <c r="E113" s="395"/>
      <c r="F113" s="91"/>
      <c r="G113" s="103"/>
      <c r="H113" s="104"/>
      <c r="I113" s="395"/>
      <c r="J113" s="91"/>
      <c r="K113" s="100" t="str">
        <f t="shared" si="16"/>
        <v/>
      </c>
      <c r="L113" s="94"/>
      <c r="M113" s="101" t="str">
        <f t="shared" si="17"/>
        <v/>
      </c>
      <c r="N113" s="93"/>
    </row>
    <row r="114" spans="1:14" ht="13.5" thickBot="1" x14ac:dyDescent="0.25">
      <c r="A114" s="91"/>
      <c r="B114" s="203" t="s">
        <v>55</v>
      </c>
      <c r="C114" s="128"/>
      <c r="D114" s="208">
        <f>SUM(D103:D113)</f>
        <v>0</v>
      </c>
      <c r="E114" s="205"/>
      <c r="F114" s="128"/>
      <c r="G114" s="208">
        <f>SUM(G103:G113)</f>
        <v>0</v>
      </c>
      <c r="H114" s="209">
        <f>SUM(H103:H113)</f>
        <v>0</v>
      </c>
      <c r="I114" s="205">
        <f>G114+H114</f>
        <v>0</v>
      </c>
      <c r="J114" s="128"/>
      <c r="K114" s="192" t="str">
        <f>IF(D114=0,"",D114-I114)</f>
        <v/>
      </c>
      <c r="L114" s="145"/>
      <c r="M114" s="210"/>
      <c r="N114" s="93"/>
    </row>
    <row r="115" spans="1:14" ht="3.75" customHeight="1" thickBot="1" x14ac:dyDescent="0.25">
      <c r="A115" s="91"/>
      <c r="B115" s="132"/>
      <c r="C115" s="6"/>
      <c r="D115" s="133"/>
      <c r="E115" s="134"/>
      <c r="F115" s="135"/>
      <c r="G115" s="136"/>
      <c r="H115" s="136"/>
      <c r="I115" s="136"/>
      <c r="J115" s="135"/>
      <c r="K115" s="136"/>
      <c r="L115" s="135"/>
      <c r="M115" s="137"/>
      <c r="N115" s="93"/>
    </row>
    <row r="116" spans="1:14" ht="26.25" thickBot="1" x14ac:dyDescent="0.25">
      <c r="A116" s="91"/>
      <c r="B116" s="300" t="s">
        <v>56</v>
      </c>
      <c r="C116" s="92"/>
      <c r="D116" s="206" t="s">
        <v>10</v>
      </c>
      <c r="E116" s="204" t="s">
        <v>11</v>
      </c>
      <c r="F116" s="92"/>
      <c r="G116" s="357" t="str">
        <f>IF(I128=0,"",IF(D128=0,"Preencher coluna Orçamento para melhor funcionamento da Planilha.",IF(I128&lt;(D128*80%),"Sinal Verde - Abaixo do Orçado",IF(D128=I128,"Sinal Amarelo - Igual ao Orçado",IF(D128&gt;I128,"Sinal Amarelo - Próximo ao Orçado","Sinal Vermelho - Passou do Orçado")))))</f>
        <v/>
      </c>
      <c r="H116" s="358"/>
      <c r="I116" s="204" t="s">
        <v>11</v>
      </c>
      <c r="J116" s="92"/>
      <c r="K116" s="198" t="s">
        <v>10</v>
      </c>
      <c r="L116" s="138"/>
      <c r="M116" s="198" t="s">
        <v>107</v>
      </c>
      <c r="N116" s="93"/>
    </row>
    <row r="117" spans="1:14" ht="12.75" customHeight="1" x14ac:dyDescent="0.2">
      <c r="A117" s="91"/>
      <c r="B117" s="121"/>
      <c r="C117" s="91"/>
      <c r="D117" s="99"/>
      <c r="E117" s="393" t="str">
        <f>IF(D128=0,"",D128/D130)</f>
        <v/>
      </c>
      <c r="F117" s="91"/>
      <c r="G117" s="103"/>
      <c r="H117" s="104"/>
      <c r="I117" s="393" t="str">
        <f>IF(I128=0,"",I128/I130)</f>
        <v/>
      </c>
      <c r="J117" s="91"/>
      <c r="K117" s="100" t="str">
        <f t="shared" ref="K117:K127" si="18">IF(D117=0,"",(D117-G117-H117))</f>
        <v/>
      </c>
      <c r="L117" s="94"/>
      <c r="M117" s="101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93"/>
    </row>
    <row r="118" spans="1:14" x14ac:dyDescent="0.2">
      <c r="A118" s="91"/>
      <c r="B118" s="96"/>
      <c r="C118" s="91"/>
      <c r="D118" s="99"/>
      <c r="E118" s="394"/>
      <c r="F118" s="91"/>
      <c r="G118" s="103"/>
      <c r="H118" s="104"/>
      <c r="I118" s="394"/>
      <c r="J118" s="91"/>
      <c r="K118" s="100" t="str">
        <f t="shared" si="18"/>
        <v/>
      </c>
      <c r="L118" s="94"/>
      <c r="M118" s="101" t="str">
        <f t="shared" si="19"/>
        <v/>
      </c>
      <c r="N118" s="93"/>
    </row>
    <row r="119" spans="1:14" ht="12.75" customHeight="1" x14ac:dyDescent="0.2">
      <c r="A119" s="91"/>
      <c r="B119" s="96"/>
      <c r="C119" s="91"/>
      <c r="D119" s="99"/>
      <c r="E119" s="394"/>
      <c r="F119" s="91"/>
      <c r="G119" s="103"/>
      <c r="H119" s="104"/>
      <c r="I119" s="394"/>
      <c r="J119" s="91"/>
      <c r="K119" s="100" t="str">
        <f t="shared" si="18"/>
        <v/>
      </c>
      <c r="L119" s="94"/>
      <c r="M119" s="101" t="str">
        <f t="shared" si="19"/>
        <v/>
      </c>
      <c r="N119" s="93"/>
    </row>
    <row r="120" spans="1:14" ht="12.75" customHeight="1" x14ac:dyDescent="0.2">
      <c r="A120" s="91"/>
      <c r="B120" s="96"/>
      <c r="C120" s="91"/>
      <c r="D120" s="99"/>
      <c r="E120" s="394"/>
      <c r="F120" s="91"/>
      <c r="G120" s="103"/>
      <c r="H120" s="104"/>
      <c r="I120" s="394"/>
      <c r="J120" s="91"/>
      <c r="K120" s="100" t="str">
        <f t="shared" si="18"/>
        <v/>
      </c>
      <c r="L120" s="94"/>
      <c r="M120" s="101" t="str">
        <f t="shared" si="19"/>
        <v/>
      </c>
      <c r="N120" s="93"/>
    </row>
    <row r="121" spans="1:14" ht="12.75" customHeight="1" x14ac:dyDescent="0.2">
      <c r="A121" s="91"/>
      <c r="B121" s="96"/>
      <c r="C121" s="91"/>
      <c r="D121" s="99"/>
      <c r="E121" s="394"/>
      <c r="F121" s="91"/>
      <c r="G121" s="103"/>
      <c r="H121" s="104"/>
      <c r="I121" s="394"/>
      <c r="J121" s="91"/>
      <c r="K121" s="100" t="str">
        <f t="shared" si="18"/>
        <v/>
      </c>
      <c r="L121" s="94"/>
      <c r="M121" s="101" t="str">
        <f t="shared" si="19"/>
        <v/>
      </c>
      <c r="N121" s="93"/>
    </row>
    <row r="122" spans="1:14" ht="12.75" customHeight="1" x14ac:dyDescent="0.2">
      <c r="A122" s="91"/>
      <c r="B122" s="96"/>
      <c r="C122" s="91"/>
      <c r="D122" s="99"/>
      <c r="E122" s="394"/>
      <c r="F122" s="91"/>
      <c r="G122" s="103"/>
      <c r="H122" s="104"/>
      <c r="I122" s="394"/>
      <c r="J122" s="91"/>
      <c r="K122" s="100" t="str">
        <f t="shared" si="18"/>
        <v/>
      </c>
      <c r="L122" s="94"/>
      <c r="M122" s="101" t="str">
        <f t="shared" si="19"/>
        <v/>
      </c>
      <c r="N122" s="93"/>
    </row>
    <row r="123" spans="1:14" ht="12.75" customHeight="1" x14ac:dyDescent="0.2">
      <c r="A123" s="91"/>
      <c r="B123" s="96"/>
      <c r="C123" s="91"/>
      <c r="D123" s="99"/>
      <c r="E123" s="394"/>
      <c r="F123" s="91"/>
      <c r="G123" s="103"/>
      <c r="H123" s="104"/>
      <c r="I123" s="394"/>
      <c r="J123" s="91"/>
      <c r="K123" s="100" t="str">
        <f t="shared" si="18"/>
        <v/>
      </c>
      <c r="L123" s="94"/>
      <c r="M123" s="101" t="str">
        <f t="shared" si="19"/>
        <v/>
      </c>
      <c r="N123" s="93"/>
    </row>
    <row r="124" spans="1:14" ht="12.75" customHeight="1" x14ac:dyDescent="0.2">
      <c r="A124" s="91"/>
      <c r="B124" s="96"/>
      <c r="C124" s="91"/>
      <c r="D124" s="99"/>
      <c r="E124" s="394"/>
      <c r="F124" s="91"/>
      <c r="G124" s="103"/>
      <c r="H124" s="104"/>
      <c r="I124" s="394"/>
      <c r="J124" s="91"/>
      <c r="K124" s="100" t="str">
        <f t="shared" si="18"/>
        <v/>
      </c>
      <c r="L124" s="94"/>
      <c r="M124" s="101" t="str">
        <f t="shared" si="19"/>
        <v/>
      </c>
      <c r="N124" s="93"/>
    </row>
    <row r="125" spans="1:14" ht="12.75" customHeight="1" x14ac:dyDescent="0.2">
      <c r="A125" s="91"/>
      <c r="B125" s="96"/>
      <c r="C125" s="91"/>
      <c r="D125" s="99"/>
      <c r="E125" s="394"/>
      <c r="F125" s="91"/>
      <c r="G125" s="103"/>
      <c r="H125" s="104"/>
      <c r="I125" s="394"/>
      <c r="J125" s="91"/>
      <c r="K125" s="100" t="str">
        <f t="shared" si="18"/>
        <v/>
      </c>
      <c r="L125" s="94"/>
      <c r="M125" s="101" t="str">
        <f t="shared" si="19"/>
        <v/>
      </c>
      <c r="N125" s="93"/>
    </row>
    <row r="126" spans="1:14" ht="12.75" customHeight="1" x14ac:dyDescent="0.2">
      <c r="A126" s="91"/>
      <c r="B126" s="96"/>
      <c r="C126" s="91"/>
      <c r="D126" s="99"/>
      <c r="E126" s="394"/>
      <c r="F126" s="91"/>
      <c r="G126" s="103"/>
      <c r="H126" s="104"/>
      <c r="I126" s="394"/>
      <c r="J126" s="91"/>
      <c r="K126" s="100" t="str">
        <f t="shared" si="18"/>
        <v/>
      </c>
      <c r="L126" s="94"/>
      <c r="M126" s="101" t="str">
        <f t="shared" si="19"/>
        <v/>
      </c>
      <c r="N126" s="93"/>
    </row>
    <row r="127" spans="1:14" ht="13.5" customHeight="1" thickBot="1" x14ac:dyDescent="0.25">
      <c r="A127" s="91"/>
      <c r="B127" s="140"/>
      <c r="C127" s="91"/>
      <c r="D127" s="141"/>
      <c r="E127" s="395"/>
      <c r="F127" s="91"/>
      <c r="G127" s="103"/>
      <c r="H127" s="104"/>
      <c r="I127" s="395"/>
      <c r="J127" s="91"/>
      <c r="K127" s="100" t="str">
        <f t="shared" si="18"/>
        <v/>
      </c>
      <c r="L127" s="94"/>
      <c r="M127" s="101" t="str">
        <f t="shared" si="19"/>
        <v/>
      </c>
      <c r="N127" s="93"/>
    </row>
    <row r="128" spans="1:14" ht="13.5" customHeight="1" thickBot="1" x14ac:dyDescent="0.25">
      <c r="A128" s="91"/>
      <c r="B128" s="203" t="s">
        <v>57</v>
      </c>
      <c r="C128" s="128"/>
      <c r="D128" s="208">
        <f>SUM(D117:D127)</f>
        <v>0</v>
      </c>
      <c r="E128" s="205"/>
      <c r="F128" s="128"/>
      <c r="G128" s="208">
        <f>SUM(G117:G127)</f>
        <v>0</v>
      </c>
      <c r="H128" s="209">
        <f>SUM(H117:H127)</f>
        <v>0</v>
      </c>
      <c r="I128" s="205">
        <f>G128+H128</f>
        <v>0</v>
      </c>
      <c r="J128" s="128"/>
      <c r="K128" s="192" t="str">
        <f>IF(D128=0,"",D128-I128)</f>
        <v/>
      </c>
      <c r="L128" s="145"/>
      <c r="M128" s="210"/>
      <c r="N128" s="93"/>
    </row>
    <row r="129" spans="1:15" ht="6.75" customHeight="1" thickBot="1" x14ac:dyDescent="0.25">
      <c r="A129" s="91"/>
      <c r="B129" s="132"/>
      <c r="C129" s="6"/>
      <c r="D129" s="133"/>
      <c r="E129" s="134"/>
      <c r="F129" s="135"/>
      <c r="G129" s="136"/>
      <c r="H129" s="136"/>
      <c r="I129" s="136"/>
      <c r="J129" s="135"/>
      <c r="K129" s="147"/>
      <c r="L129" s="135"/>
      <c r="M129" s="148"/>
      <c r="N129" s="93"/>
    </row>
    <row r="130" spans="1:15" x14ac:dyDescent="0.2">
      <c r="A130" s="91"/>
      <c r="B130" s="216" t="s">
        <v>58</v>
      </c>
      <c r="C130" s="92"/>
      <c r="D130" s="215">
        <f>D28+D39+D50+D62+D74+D89+D100+D114+D128</f>
        <v>0</v>
      </c>
      <c r="E130" s="214"/>
      <c r="F130" s="92"/>
      <c r="G130" s="215">
        <f>G28+G39+G50+G62+G74+G89+G100+G114+G128</f>
        <v>0</v>
      </c>
      <c r="H130" s="215">
        <f>H28+H39+H50+H62+H74+H89+H100+H114+H128</f>
        <v>0</v>
      </c>
      <c r="I130" s="214">
        <f>G130+H130</f>
        <v>0</v>
      </c>
      <c r="J130" s="92"/>
      <c r="K130" s="213" t="str">
        <f>IF(D130=0,"",D130-I130)</f>
        <v/>
      </c>
      <c r="L130" s="92"/>
      <c r="M130" s="213"/>
      <c r="N130" s="93"/>
    </row>
    <row r="131" spans="1:15" ht="6" customHeight="1" x14ac:dyDescent="0.2">
      <c r="A131" s="91"/>
      <c r="B131" s="149"/>
      <c r="C131" s="91"/>
      <c r="D131" s="150"/>
      <c r="E131" s="151"/>
      <c r="F131" s="91"/>
      <c r="G131" s="150"/>
      <c r="H131" s="152"/>
      <c r="I131" s="151"/>
      <c r="J131" s="91"/>
      <c r="K131" s="97"/>
      <c r="L131" s="91"/>
      <c r="M131" s="153"/>
      <c r="N131" s="93"/>
    </row>
    <row r="132" spans="1:15" ht="13.5" thickBot="1" x14ac:dyDescent="0.25">
      <c r="A132" s="91"/>
      <c r="B132" s="217" t="s">
        <v>59</v>
      </c>
      <c r="C132" s="128"/>
      <c r="D132" s="218">
        <f>D11-D130</f>
        <v>0</v>
      </c>
      <c r="E132" s="219"/>
      <c r="F132" s="128"/>
      <c r="G132" s="218">
        <f>G11-G130</f>
        <v>0</v>
      </c>
      <c r="H132" s="220">
        <f>H11-H130</f>
        <v>0</v>
      </c>
      <c r="I132" s="219">
        <f>G132+H132</f>
        <v>0</v>
      </c>
      <c r="J132" s="128"/>
      <c r="K132" s="218" t="str">
        <f>IF(D132=0,"",D132-I132)</f>
        <v/>
      </c>
      <c r="L132" s="128"/>
      <c r="M132" s="221"/>
      <c r="N132" s="93"/>
    </row>
    <row r="133" spans="1:15" ht="3.75" customHeight="1" thickBot="1" x14ac:dyDescent="0.25">
      <c r="A133" s="15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155"/>
    </row>
    <row r="134" spans="1:15" ht="7.5" customHeight="1" thickBo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"/>
    </row>
    <row r="135" spans="1:15" ht="3.75" customHeight="1" thickBot="1" x14ac:dyDescent="0.25">
      <c r="A135" s="88"/>
      <c r="B135" s="4"/>
      <c r="C135" s="156"/>
      <c r="D135" s="156"/>
      <c r="E135" s="156"/>
      <c r="F135" s="156"/>
      <c r="G135" s="4"/>
      <c r="H135" s="4"/>
      <c r="I135" s="4"/>
      <c r="J135" s="156"/>
      <c r="K135" s="156"/>
      <c r="L135" s="4"/>
      <c r="M135" s="156"/>
      <c r="N135" s="89"/>
    </row>
    <row r="136" spans="1:15" ht="13.15" customHeight="1" x14ac:dyDescent="0.2">
      <c r="A136" s="142"/>
      <c r="B136" s="390" t="s">
        <v>176</v>
      </c>
      <c r="C136" s="391"/>
      <c r="D136" s="391"/>
      <c r="E136" s="392"/>
      <c r="F136" s="93"/>
      <c r="G136" s="527" t="s">
        <v>60</v>
      </c>
      <c r="H136" s="528"/>
      <c r="I136" s="529"/>
      <c r="J136" s="91"/>
      <c r="K136" s="359" t="s">
        <v>182</v>
      </c>
      <c r="L136" s="360"/>
      <c r="M136" s="361"/>
      <c r="N136" s="93"/>
    </row>
    <row r="137" spans="1:15" ht="13.15" customHeight="1" x14ac:dyDescent="0.2">
      <c r="A137" s="142"/>
      <c r="B137" s="368" t="s">
        <v>124</v>
      </c>
      <c r="C137" s="369"/>
      <c r="D137" s="369"/>
      <c r="E137" s="370"/>
      <c r="F137" s="93"/>
      <c r="G137" s="552" t="str">
        <f>IF((G11+H11)=0,"",G11+H11)</f>
        <v/>
      </c>
      <c r="H137" s="555"/>
      <c r="I137" s="556"/>
      <c r="J137" s="91"/>
      <c r="K137" s="362"/>
      <c r="L137" s="363"/>
      <c r="M137" s="364"/>
      <c r="N137" s="93"/>
    </row>
    <row r="138" spans="1:15" ht="13.15" customHeight="1" x14ac:dyDescent="0.2">
      <c r="A138" s="142"/>
      <c r="B138" s="368" t="s">
        <v>61</v>
      </c>
      <c r="C138" s="369"/>
      <c r="D138" s="369"/>
      <c r="E138" s="370"/>
      <c r="F138" s="93"/>
      <c r="G138" s="406" t="str">
        <f>IF((G130+H130)=0,"",G130+H130)</f>
        <v/>
      </c>
      <c r="H138" s="557"/>
      <c r="I138" s="558"/>
      <c r="J138" s="91"/>
      <c r="K138" s="362"/>
      <c r="L138" s="363"/>
      <c r="M138" s="364"/>
      <c r="N138" s="93"/>
    </row>
    <row r="139" spans="1:15" ht="13.9" customHeight="1" thickBot="1" x14ac:dyDescent="0.25">
      <c r="A139" s="142"/>
      <c r="B139" s="421" t="s">
        <v>125</v>
      </c>
      <c r="C139" s="422"/>
      <c r="D139" s="422"/>
      <c r="E139" s="423"/>
      <c r="F139" s="93"/>
      <c r="G139" s="515" t="str">
        <f>IF(I11=0,"",(IF(I130=0,"",(G137-G138))))</f>
        <v/>
      </c>
      <c r="H139" s="516"/>
      <c r="I139" s="517"/>
      <c r="J139" s="91"/>
      <c r="K139" s="362"/>
      <c r="L139" s="363"/>
      <c r="M139" s="364"/>
      <c r="N139" s="93"/>
    </row>
    <row r="140" spans="1:15" s="2" customFormat="1" ht="9" customHeight="1" thickBot="1" x14ac:dyDescent="0.25">
      <c r="A140" s="91"/>
      <c r="B140" s="3"/>
      <c r="C140" s="4"/>
      <c r="D140" s="1"/>
      <c r="E140" s="5"/>
      <c r="F140" s="91"/>
      <c r="G140" s="1"/>
      <c r="H140" s="1"/>
      <c r="I140" s="1"/>
      <c r="J140" s="91"/>
      <c r="K140" s="362"/>
      <c r="L140" s="363"/>
      <c r="M140" s="364"/>
      <c r="N140" s="93"/>
    </row>
    <row r="141" spans="1:15" s="2" customFormat="1" ht="15.75" x14ac:dyDescent="0.2">
      <c r="A141" s="91"/>
      <c r="B141" s="396" t="s">
        <v>62</v>
      </c>
      <c r="C141" s="397"/>
      <c r="D141" s="397"/>
      <c r="E141" s="398"/>
      <c r="F141" s="91"/>
      <c r="G141" s="429" t="str">
        <f>IF(G139="","",IF(G139&lt;0,"Toma de Conta Informa:",IF(G139=0,"Toma de Conta Informa:","Toma de Conta Informa:")))</f>
        <v/>
      </c>
      <c r="H141" s="430"/>
      <c r="I141" s="431"/>
      <c r="J141" s="91"/>
      <c r="K141" s="362"/>
      <c r="L141" s="363"/>
      <c r="M141" s="364"/>
      <c r="N141" s="93"/>
    </row>
    <row r="142" spans="1:15" s="1" customFormat="1" ht="16.5" thickBot="1" x14ac:dyDescent="0.25">
      <c r="A142" s="91"/>
      <c r="B142" s="399"/>
      <c r="C142" s="400"/>
      <c r="D142" s="400"/>
      <c r="E142" s="401"/>
      <c r="F142" s="91"/>
      <c r="G142" s="518" t="str">
        <f>IF(G139="","",IF(G139&lt;0,"Atenção - Resultado Mensal Negativo",IF(G139=0,"Nem Positivo nem Negativo - No Limite","Parabéns - Resultado Mensal Positivo")))</f>
        <v/>
      </c>
      <c r="H142" s="519"/>
      <c r="I142" s="520"/>
      <c r="J142" s="91"/>
      <c r="K142" s="365"/>
      <c r="L142" s="366"/>
      <c r="M142" s="367"/>
      <c r="N142" s="93"/>
    </row>
    <row r="143" spans="1:15" s="2" customFormat="1" ht="3.75" customHeight="1" thickBot="1" x14ac:dyDescent="0.25">
      <c r="A143" s="154"/>
      <c r="B143" s="143"/>
      <c r="C143" s="143"/>
      <c r="D143" s="143"/>
      <c r="E143" s="143"/>
      <c r="F143" s="143"/>
      <c r="G143" s="4"/>
      <c r="H143" s="4"/>
      <c r="I143" s="4"/>
      <c r="J143" s="143"/>
      <c r="K143" s="143"/>
      <c r="L143" s="143"/>
      <c r="M143" s="143"/>
      <c r="N143" s="155"/>
    </row>
    <row r="144" spans="1:15" s="2" customFormat="1" ht="7.5" customHeight="1" thickBot="1" x14ac:dyDescent="0.25">
      <c r="A144" s="157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5"/>
      <c r="N144" s="5"/>
    </row>
    <row r="145" spans="1:14" s="2" customFormat="1" ht="3.75" customHeight="1" thickBot="1" x14ac:dyDescent="0.25">
      <c r="A145" s="158"/>
      <c r="B145" s="222"/>
      <c r="C145" s="160"/>
      <c r="D145" s="222"/>
      <c r="E145" s="222"/>
      <c r="F145" s="160"/>
      <c r="G145" s="222"/>
      <c r="H145" s="222"/>
      <c r="I145" s="222"/>
      <c r="J145" s="160"/>
      <c r="K145" s="159"/>
      <c r="L145" s="160"/>
      <c r="M145" s="159"/>
      <c r="N145" s="161"/>
    </row>
    <row r="146" spans="1:14" ht="13.9" customHeight="1" thickBot="1" x14ac:dyDescent="0.25">
      <c r="A146" s="142"/>
      <c r="B146" s="426" t="s">
        <v>126</v>
      </c>
      <c r="C146" s="427"/>
      <c r="D146" s="427"/>
      <c r="E146" s="428"/>
      <c r="F146" s="93"/>
      <c r="G146" s="375" t="s">
        <v>63</v>
      </c>
      <c r="H146" s="513"/>
      <c r="I146" s="514"/>
      <c r="J146" s="91"/>
      <c r="K146" s="531"/>
      <c r="L146" s="532"/>
      <c r="M146" s="533"/>
      <c r="N146" s="93"/>
    </row>
    <row r="147" spans="1:14" s="2" customFormat="1" ht="13.9" customHeight="1" thickBot="1" x14ac:dyDescent="0.25">
      <c r="A147" s="142"/>
      <c r="B147" s="450" t="s">
        <v>64</v>
      </c>
      <c r="C147" s="451"/>
      <c r="D147" s="451"/>
      <c r="E147" s="452"/>
      <c r="F147" s="93"/>
      <c r="G147" s="432">
        <v>0.2</v>
      </c>
      <c r="H147" s="433"/>
      <c r="I147" s="434"/>
      <c r="J147" s="91"/>
      <c r="K147" s="534"/>
      <c r="L147" s="535"/>
      <c r="M147" s="536"/>
      <c r="N147" s="93"/>
    </row>
    <row r="148" spans="1:14" s="2" customFormat="1" ht="9" customHeight="1" thickBot="1" x14ac:dyDescent="0.25">
      <c r="A148" s="142"/>
      <c r="B148" s="3"/>
      <c r="C148" s="6"/>
      <c r="D148" s="1"/>
      <c r="E148" s="5"/>
      <c r="F148" s="93"/>
      <c r="G148" s="1"/>
      <c r="H148" s="1"/>
      <c r="I148" s="1"/>
      <c r="J148" s="91"/>
      <c r="K148" s="534"/>
      <c r="L148" s="535"/>
      <c r="M148" s="536"/>
      <c r="N148" s="93"/>
    </row>
    <row r="149" spans="1:14" s="2" customFormat="1" ht="13.9" customHeight="1" thickBot="1" x14ac:dyDescent="0.25">
      <c r="A149" s="142"/>
      <c r="B149" s="426" t="s">
        <v>65</v>
      </c>
      <c r="C149" s="427"/>
      <c r="D149" s="427"/>
      <c r="E149" s="428"/>
      <c r="F149" s="93"/>
      <c r="G149" s="375" t="s">
        <v>66</v>
      </c>
      <c r="H149" s="513"/>
      <c r="I149" s="514"/>
      <c r="J149" s="91"/>
      <c r="K149" s="534"/>
      <c r="L149" s="535"/>
      <c r="M149" s="536"/>
      <c r="N149" s="93"/>
    </row>
    <row r="150" spans="1:14" ht="13.15" customHeight="1" x14ac:dyDescent="0.2">
      <c r="A150" s="142"/>
      <c r="B150" s="524" t="s">
        <v>108</v>
      </c>
      <c r="C150" s="525"/>
      <c r="D150" s="525"/>
      <c r="E150" s="526"/>
      <c r="F150" s="93"/>
      <c r="G150" s="424">
        <v>0</v>
      </c>
      <c r="H150" s="424"/>
      <c r="I150" s="425"/>
      <c r="J150" s="91"/>
      <c r="K150" s="534"/>
      <c r="L150" s="535"/>
      <c r="M150" s="536"/>
      <c r="N150" s="93"/>
    </row>
    <row r="151" spans="1:14" ht="13.9" customHeight="1" thickBot="1" x14ac:dyDescent="0.25">
      <c r="A151" s="142"/>
      <c r="B151" s="521" t="s">
        <v>109</v>
      </c>
      <c r="C151" s="522"/>
      <c r="D151" s="522"/>
      <c r="E151" s="523"/>
      <c r="F151" s="93"/>
      <c r="G151" s="482">
        <v>0</v>
      </c>
      <c r="H151" s="482"/>
      <c r="I151" s="483"/>
      <c r="J151" s="91"/>
      <c r="K151" s="534"/>
      <c r="L151" s="535"/>
      <c r="M151" s="536"/>
      <c r="N151" s="93"/>
    </row>
    <row r="152" spans="1:14" ht="13.9" customHeight="1" thickBot="1" x14ac:dyDescent="0.25">
      <c r="A152" s="142"/>
      <c r="B152" s="495" t="s">
        <v>67</v>
      </c>
      <c r="C152" s="496"/>
      <c r="D152" s="496"/>
      <c r="E152" s="497"/>
      <c r="F152" s="93"/>
      <c r="G152" s="375">
        <f>G150+G151</f>
        <v>0</v>
      </c>
      <c r="H152" s="484"/>
      <c r="I152" s="485"/>
      <c r="J152" s="91"/>
      <c r="K152" s="534"/>
      <c r="L152" s="535"/>
      <c r="M152" s="536"/>
      <c r="N152" s="93"/>
    </row>
    <row r="153" spans="1:14" ht="3.75" customHeight="1" thickBot="1" x14ac:dyDescent="0.25">
      <c r="A153" s="142"/>
      <c r="B153" s="3"/>
      <c r="C153" s="6"/>
      <c r="D153" s="1"/>
      <c r="E153" s="5"/>
      <c r="F153" s="93"/>
      <c r="G153" s="450"/>
      <c r="H153" s="480"/>
      <c r="I153" s="481"/>
      <c r="J153" s="91"/>
      <c r="K153" s="534"/>
      <c r="L153" s="535"/>
      <c r="M153" s="536"/>
      <c r="N153" s="93"/>
    </row>
    <row r="154" spans="1:14" ht="13.9" customHeight="1" thickBot="1" x14ac:dyDescent="0.25">
      <c r="A154" s="142"/>
      <c r="B154" s="426" t="s">
        <v>114</v>
      </c>
      <c r="C154" s="427"/>
      <c r="D154" s="427"/>
      <c r="E154" s="428"/>
      <c r="F154" s="93"/>
      <c r="G154" s="530">
        <f>IF(I11&lt;=0,0,IF(G139&lt;0,"Resultado Negativo. Não é possível fazer aplicação. ",ROUND((G152/I11),2)))</f>
        <v>0</v>
      </c>
      <c r="H154" s="484"/>
      <c r="I154" s="485"/>
      <c r="J154" s="91"/>
      <c r="K154" s="534"/>
      <c r="L154" s="535"/>
      <c r="M154" s="536"/>
      <c r="N154" s="93"/>
    </row>
    <row r="155" spans="1:14" ht="9" customHeight="1" x14ac:dyDescent="0.2">
      <c r="A155" s="142"/>
      <c r="B155" s="7"/>
      <c r="C155" s="8"/>
      <c r="D155" s="9"/>
      <c r="E155" s="10"/>
      <c r="F155" s="93"/>
      <c r="G155" s="2"/>
      <c r="H155" s="2"/>
      <c r="I155" s="2"/>
      <c r="J155" s="91"/>
      <c r="K155" s="534"/>
      <c r="L155" s="535"/>
      <c r="M155" s="536"/>
      <c r="N155" s="93"/>
    </row>
    <row r="156" spans="1:14" ht="16.149999999999999" customHeight="1" thickBot="1" x14ac:dyDescent="0.25">
      <c r="A156" s="142"/>
      <c r="B156" s="501" t="s">
        <v>68</v>
      </c>
      <c r="C156" s="502"/>
      <c r="D156" s="502"/>
      <c r="E156" s="503"/>
      <c r="F156" s="93"/>
      <c r="G156" s="498" t="str">
        <f>IF(G139&lt;0,"",IF(G152&lt;=0,"",IF(G154&lt;G147,"Atenção - Meta não cumprida","Parabéns - Meta cumprida")))</f>
        <v/>
      </c>
      <c r="H156" s="499"/>
      <c r="I156" s="500"/>
      <c r="J156" s="91"/>
      <c r="K156" s="537"/>
      <c r="L156" s="538"/>
      <c r="M156" s="539"/>
      <c r="N156" s="93"/>
    </row>
    <row r="157" spans="1:14" ht="3.75" customHeight="1" thickBot="1" x14ac:dyDescent="0.25">
      <c r="A157" s="154"/>
      <c r="B157" s="162"/>
      <c r="C157" s="143"/>
      <c r="D157" s="162"/>
      <c r="E157" s="162"/>
      <c r="F157" s="143"/>
      <c r="G157" s="162"/>
      <c r="H157" s="162"/>
      <c r="I157" s="163"/>
      <c r="J157" s="143"/>
      <c r="K157" s="162"/>
      <c r="L157" s="143"/>
      <c r="M157" s="162"/>
      <c r="N157" s="155"/>
    </row>
    <row r="158" spans="1:14" ht="7.5" customHeight="1" thickBot="1" x14ac:dyDescent="0.25">
      <c r="A158" s="157"/>
      <c r="B158" s="11"/>
      <c r="C158" s="12"/>
      <c r="D158" s="11"/>
      <c r="E158" s="11"/>
      <c r="F158" s="12"/>
      <c r="G158" s="11"/>
      <c r="H158" s="11"/>
      <c r="I158" s="11"/>
      <c r="J158" s="12"/>
      <c r="K158" s="11"/>
      <c r="L158" s="12"/>
      <c r="M158" s="13"/>
      <c r="N158" s="164"/>
    </row>
    <row r="159" spans="1:14" ht="3.75" customHeight="1" thickBot="1" x14ac:dyDescent="0.25">
      <c r="A159" s="88"/>
      <c r="B159" s="156"/>
      <c r="C159" s="4"/>
      <c r="D159" s="156"/>
      <c r="E159" s="156"/>
      <c r="F159" s="156"/>
      <c r="G159" s="4"/>
      <c r="H159" s="4"/>
      <c r="I159" s="4"/>
      <c r="J159" s="156"/>
      <c r="K159" s="156"/>
      <c r="L159" s="4"/>
      <c r="M159" s="156"/>
      <c r="N159" s="89"/>
    </row>
    <row r="160" spans="1:14" ht="12.75" customHeight="1" x14ac:dyDescent="0.2">
      <c r="A160" s="91"/>
      <c r="B160" s="504"/>
      <c r="C160" s="505"/>
      <c r="D160" s="505"/>
      <c r="E160" s="506"/>
      <c r="F160" s="91"/>
      <c r="G160" s="158"/>
      <c r="H160" s="160"/>
      <c r="I160" s="161"/>
      <c r="J160" s="91"/>
      <c r="K160" s="543" t="s">
        <v>69</v>
      </c>
      <c r="L160" s="544"/>
      <c r="M160" s="545"/>
      <c r="N160" s="93"/>
    </row>
    <row r="161" spans="1:14" ht="12.75" customHeight="1" x14ac:dyDescent="0.2">
      <c r="A161" s="91"/>
      <c r="B161" s="507"/>
      <c r="C161" s="508"/>
      <c r="D161" s="508"/>
      <c r="E161" s="509"/>
      <c r="F161" s="91"/>
      <c r="G161" s="165"/>
      <c r="H161" s="2"/>
      <c r="I161" s="166"/>
      <c r="J161" s="91"/>
      <c r="K161" s="546"/>
      <c r="L161" s="547"/>
      <c r="M161" s="548"/>
      <c r="N161" s="93"/>
    </row>
    <row r="162" spans="1:14" ht="12.75" customHeight="1" x14ac:dyDescent="0.2">
      <c r="A162" s="91"/>
      <c r="B162" s="507"/>
      <c r="C162" s="508"/>
      <c r="D162" s="508"/>
      <c r="E162" s="509"/>
      <c r="F162" s="91"/>
      <c r="G162" s="165"/>
      <c r="H162" s="2"/>
      <c r="I162" s="166"/>
      <c r="J162" s="91"/>
      <c r="K162" s="546"/>
      <c r="L162" s="547"/>
      <c r="M162" s="548"/>
      <c r="N162" s="93"/>
    </row>
    <row r="163" spans="1:14" ht="12.75" customHeight="1" x14ac:dyDescent="0.2">
      <c r="A163" s="91"/>
      <c r="B163" s="507"/>
      <c r="C163" s="508"/>
      <c r="D163" s="508"/>
      <c r="E163" s="509"/>
      <c r="F163" s="91"/>
      <c r="G163" s="165" t="s">
        <v>9</v>
      </c>
      <c r="H163" s="2">
        <f>I28</f>
        <v>0</v>
      </c>
      <c r="I163" s="166"/>
      <c r="J163" s="91"/>
      <c r="K163" s="546"/>
      <c r="L163" s="547"/>
      <c r="M163" s="548"/>
      <c r="N163" s="93"/>
    </row>
    <row r="164" spans="1:14" ht="12.75" customHeight="1" x14ac:dyDescent="0.2">
      <c r="A164" s="91"/>
      <c r="B164" s="507"/>
      <c r="C164" s="508"/>
      <c r="D164" s="508"/>
      <c r="E164" s="509"/>
      <c r="F164" s="91"/>
      <c r="G164" s="165" t="s">
        <v>23</v>
      </c>
      <c r="H164" s="2">
        <f>I39</f>
        <v>0</v>
      </c>
      <c r="I164" s="166"/>
      <c r="J164" s="91"/>
      <c r="K164" s="546"/>
      <c r="L164" s="547"/>
      <c r="M164" s="548"/>
      <c r="N164" s="93"/>
    </row>
    <row r="165" spans="1:14" ht="12.75" customHeight="1" x14ac:dyDescent="0.2">
      <c r="A165" s="91"/>
      <c r="B165" s="507"/>
      <c r="C165" s="508"/>
      <c r="D165" s="508"/>
      <c r="E165" s="509"/>
      <c r="F165" s="91"/>
      <c r="G165" s="165" t="s">
        <v>27</v>
      </c>
      <c r="H165" s="2">
        <f>I50</f>
        <v>0</v>
      </c>
      <c r="I165" s="166"/>
      <c r="J165" s="91"/>
      <c r="K165" s="546"/>
      <c r="L165" s="547"/>
      <c r="M165" s="548"/>
      <c r="N165" s="93"/>
    </row>
    <row r="166" spans="1:14" ht="12.75" customHeight="1" x14ac:dyDescent="0.2">
      <c r="A166" s="91"/>
      <c r="B166" s="507"/>
      <c r="C166" s="508"/>
      <c r="D166" s="508"/>
      <c r="E166" s="509"/>
      <c r="F166" s="91"/>
      <c r="G166" s="165" t="s">
        <v>121</v>
      </c>
      <c r="H166" s="2">
        <f>I62</f>
        <v>0</v>
      </c>
      <c r="I166" s="166"/>
      <c r="J166" s="91"/>
      <c r="K166" s="546"/>
      <c r="L166" s="547"/>
      <c r="M166" s="548"/>
      <c r="N166" s="93"/>
    </row>
    <row r="167" spans="1:14" ht="12.75" customHeight="1" x14ac:dyDescent="0.2">
      <c r="A167" s="91"/>
      <c r="B167" s="507"/>
      <c r="C167" s="508"/>
      <c r="D167" s="508"/>
      <c r="E167" s="509"/>
      <c r="F167" s="91"/>
      <c r="G167" s="165" t="s">
        <v>70</v>
      </c>
      <c r="H167" s="2">
        <f>I74</f>
        <v>0</v>
      </c>
      <c r="I167" s="166"/>
      <c r="J167" s="91"/>
      <c r="K167" s="546"/>
      <c r="L167" s="547"/>
      <c r="M167" s="548"/>
      <c r="N167" s="93"/>
    </row>
    <row r="168" spans="1:14" ht="12.75" customHeight="1" x14ac:dyDescent="0.2">
      <c r="A168" s="91"/>
      <c r="B168" s="507"/>
      <c r="C168" s="508"/>
      <c r="D168" s="508"/>
      <c r="E168" s="509"/>
      <c r="F168" s="91"/>
      <c r="G168" s="165" t="s">
        <v>122</v>
      </c>
      <c r="H168" s="2">
        <f>I89</f>
        <v>0</v>
      </c>
      <c r="I168" s="166"/>
      <c r="J168" s="91"/>
      <c r="K168" s="546"/>
      <c r="L168" s="547"/>
      <c r="M168" s="548"/>
      <c r="N168" s="93"/>
    </row>
    <row r="169" spans="1:14" ht="12.75" customHeight="1" x14ac:dyDescent="0.2">
      <c r="A169" s="91"/>
      <c r="B169" s="507"/>
      <c r="C169" s="508"/>
      <c r="D169" s="508"/>
      <c r="E169" s="509"/>
      <c r="F169" s="91"/>
      <c r="G169" s="165" t="s">
        <v>50</v>
      </c>
      <c r="H169" s="2">
        <f>I100</f>
        <v>0</v>
      </c>
      <c r="I169" s="166"/>
      <c r="J169" s="91"/>
      <c r="K169" s="546"/>
      <c r="L169" s="547"/>
      <c r="M169" s="548"/>
      <c r="N169" s="93"/>
    </row>
    <row r="170" spans="1:14" ht="12.75" customHeight="1" x14ac:dyDescent="0.2">
      <c r="A170" s="91"/>
      <c r="B170" s="507"/>
      <c r="C170" s="508"/>
      <c r="D170" s="508"/>
      <c r="E170" s="509"/>
      <c r="F170" s="91"/>
      <c r="G170" s="165" t="s">
        <v>117</v>
      </c>
      <c r="H170" s="2">
        <f>I114</f>
        <v>0</v>
      </c>
      <c r="I170" s="166"/>
      <c r="J170" s="91"/>
      <c r="K170" s="546"/>
      <c r="L170" s="547"/>
      <c r="M170" s="548"/>
      <c r="N170" s="93"/>
    </row>
    <row r="171" spans="1:14" ht="12.75" customHeight="1" x14ac:dyDescent="0.2">
      <c r="A171" s="91"/>
      <c r="B171" s="507"/>
      <c r="C171" s="508"/>
      <c r="D171" s="508"/>
      <c r="E171" s="509"/>
      <c r="F171" s="91"/>
      <c r="G171" s="165" t="s">
        <v>71</v>
      </c>
      <c r="H171" s="2">
        <f>I128</f>
        <v>0</v>
      </c>
      <c r="I171" s="166"/>
      <c r="J171" s="91"/>
      <c r="K171" s="546"/>
      <c r="L171" s="547"/>
      <c r="M171" s="548"/>
      <c r="N171" s="93"/>
    </row>
    <row r="172" spans="1:14" ht="12.75" customHeight="1" x14ac:dyDescent="0.2">
      <c r="A172" s="91"/>
      <c r="B172" s="507"/>
      <c r="C172" s="508"/>
      <c r="D172" s="508"/>
      <c r="E172" s="509"/>
      <c r="F172" s="91"/>
      <c r="G172" s="165"/>
      <c r="H172" s="2"/>
      <c r="I172" s="166"/>
      <c r="J172" s="91"/>
      <c r="K172" s="546"/>
      <c r="L172" s="547"/>
      <c r="M172" s="548"/>
      <c r="N172" s="93"/>
    </row>
    <row r="173" spans="1:14" ht="13.5" customHeight="1" thickBot="1" x14ac:dyDescent="0.25">
      <c r="A173" s="91"/>
      <c r="B173" s="510"/>
      <c r="C173" s="511"/>
      <c r="D173" s="511"/>
      <c r="E173" s="512"/>
      <c r="F173" s="91"/>
      <c r="G173" s="167"/>
      <c r="H173" s="168"/>
      <c r="I173" s="169"/>
      <c r="J173" s="91"/>
      <c r="K173" s="549"/>
      <c r="L173" s="550"/>
      <c r="M173" s="551"/>
      <c r="N173" s="93"/>
    </row>
    <row r="174" spans="1:14" ht="3.75" customHeight="1" thickBot="1" x14ac:dyDescent="0.25">
      <c r="A174" s="91"/>
      <c r="B174" s="170"/>
      <c r="C174" s="4"/>
      <c r="D174" s="11"/>
      <c r="E174" s="13"/>
      <c r="F174" s="91"/>
      <c r="G174" s="2"/>
      <c r="H174" s="2"/>
      <c r="I174" s="2"/>
      <c r="J174" s="91"/>
      <c r="K174" s="14"/>
      <c r="L174" s="4"/>
      <c r="M174" s="13"/>
      <c r="N174" s="93"/>
    </row>
    <row r="175" spans="1:14" ht="13.5" customHeight="1" thickBot="1" x14ac:dyDescent="0.25">
      <c r="A175" s="91"/>
      <c r="B175" s="381" t="s">
        <v>113</v>
      </c>
      <c r="C175" s="382"/>
      <c r="D175" s="382"/>
      <c r="E175" s="383"/>
      <c r="F175" s="91"/>
      <c r="G175" s="375" t="s">
        <v>113</v>
      </c>
      <c r="H175" s="376"/>
      <c r="I175" s="377"/>
      <c r="J175" s="91"/>
      <c r="K175" s="462" t="s">
        <v>162</v>
      </c>
      <c r="L175" s="463"/>
      <c r="M175" s="464"/>
      <c r="N175" s="93"/>
    </row>
    <row r="176" spans="1:14" ht="12.75" customHeight="1" x14ac:dyDescent="0.2">
      <c r="A176" s="91"/>
      <c r="B176" s="384"/>
      <c r="C176" s="385"/>
      <c r="D176" s="385"/>
      <c r="E176" s="386"/>
      <c r="F176" s="91"/>
      <c r="G176" s="66">
        <f>Mar!G180</f>
        <v>0</v>
      </c>
      <c r="H176" s="67">
        <f>Mar!H180</f>
        <v>0</v>
      </c>
      <c r="I176" s="173" t="s">
        <v>72</v>
      </c>
      <c r="J176" s="91"/>
      <c r="K176" s="465"/>
      <c r="L176" s="466"/>
      <c r="M176" s="467"/>
      <c r="N176" s="93"/>
    </row>
    <row r="177" spans="1:14" x14ac:dyDescent="0.2">
      <c r="A177" s="91"/>
      <c r="B177" s="384"/>
      <c r="C177" s="385"/>
      <c r="D177" s="385"/>
      <c r="E177" s="386"/>
      <c r="F177" s="91"/>
      <c r="G177" s="225">
        <v>0</v>
      </c>
      <c r="H177" s="226">
        <v>0</v>
      </c>
      <c r="I177" s="174" t="s">
        <v>73</v>
      </c>
      <c r="J177" s="91"/>
      <c r="K177" s="465"/>
      <c r="L177" s="466"/>
      <c r="M177" s="467"/>
      <c r="N177" s="93"/>
    </row>
    <row r="178" spans="1:14" x14ac:dyDescent="0.2">
      <c r="A178" s="91"/>
      <c r="B178" s="384"/>
      <c r="C178" s="385"/>
      <c r="D178" s="385"/>
      <c r="E178" s="386"/>
      <c r="F178" s="91"/>
      <c r="G178" s="175">
        <v>0</v>
      </c>
      <c r="H178" s="176">
        <v>0</v>
      </c>
      <c r="I178" s="174" t="s">
        <v>74</v>
      </c>
      <c r="J178" s="91"/>
      <c r="K178" s="465"/>
      <c r="L178" s="466"/>
      <c r="M178" s="467"/>
      <c r="N178" s="93"/>
    </row>
    <row r="179" spans="1:14" x14ac:dyDescent="0.2">
      <c r="A179" s="91"/>
      <c r="B179" s="384"/>
      <c r="C179" s="385"/>
      <c r="D179" s="385"/>
      <c r="E179" s="386"/>
      <c r="F179" s="91"/>
      <c r="G179" s="225">
        <v>0</v>
      </c>
      <c r="H179" s="226">
        <v>0</v>
      </c>
      <c r="I179" s="174" t="s">
        <v>75</v>
      </c>
      <c r="J179" s="91"/>
      <c r="K179" s="465"/>
      <c r="L179" s="466"/>
      <c r="M179" s="467"/>
      <c r="N179" s="93"/>
    </row>
    <row r="180" spans="1:14" ht="13.5" thickBot="1" x14ac:dyDescent="0.25">
      <c r="A180" s="91"/>
      <c r="B180" s="384"/>
      <c r="C180" s="385"/>
      <c r="D180" s="385"/>
      <c r="E180" s="386"/>
      <c r="F180" s="91"/>
      <c r="G180" s="177">
        <f>G176+G177-G178+G179</f>
        <v>0</v>
      </c>
      <c r="H180" s="178">
        <f>H176+H177-H178+H179</f>
        <v>0</v>
      </c>
      <c r="I180" s="179" t="s">
        <v>76</v>
      </c>
      <c r="J180" s="91"/>
      <c r="K180" s="468"/>
      <c r="L180" s="469"/>
      <c r="M180" s="470"/>
      <c r="N180" s="93"/>
    </row>
    <row r="181" spans="1:14" ht="7.5" customHeight="1" thickBot="1" x14ac:dyDescent="0.25">
      <c r="A181" s="91"/>
      <c r="B181" s="384"/>
      <c r="C181" s="385"/>
      <c r="D181" s="385"/>
      <c r="E181" s="386"/>
      <c r="F181" s="91"/>
      <c r="G181" s="165"/>
      <c r="H181" s="2"/>
      <c r="I181" s="166"/>
      <c r="J181" s="91"/>
      <c r="K181" s="14"/>
      <c r="L181" s="4"/>
      <c r="M181" s="13"/>
      <c r="N181" s="93"/>
    </row>
    <row r="182" spans="1:14" ht="13.5" thickBot="1" x14ac:dyDescent="0.25">
      <c r="A182" s="91"/>
      <c r="B182" s="387"/>
      <c r="C182" s="388"/>
      <c r="D182" s="388"/>
      <c r="E182" s="389"/>
      <c r="F182" s="91"/>
      <c r="G182" s="371">
        <f>G180+H180</f>
        <v>0</v>
      </c>
      <c r="H182" s="372"/>
      <c r="I182" s="223" t="s">
        <v>77</v>
      </c>
      <c r="J182" s="91"/>
      <c r="K182" s="378"/>
      <c r="L182" s="379"/>
      <c r="M182" s="380"/>
      <c r="N182" s="93"/>
    </row>
    <row r="183" spans="1:14" ht="3.75" customHeight="1" thickBot="1" x14ac:dyDescent="0.25">
      <c r="A183" s="91"/>
      <c r="B183" s="170"/>
      <c r="C183" s="4"/>
      <c r="D183" s="11"/>
      <c r="E183" s="13"/>
      <c r="F183" s="91"/>
      <c r="G183" s="2"/>
      <c r="H183" s="2"/>
      <c r="I183" s="2"/>
      <c r="J183" s="91"/>
      <c r="K183" s="14"/>
      <c r="L183" s="4"/>
      <c r="M183" s="13"/>
      <c r="N183" s="93"/>
    </row>
    <row r="184" spans="1:14" ht="13.5" customHeight="1" thickBot="1" x14ac:dyDescent="0.25">
      <c r="A184" s="91"/>
      <c r="B184" s="381" t="s">
        <v>83</v>
      </c>
      <c r="C184" s="382"/>
      <c r="D184" s="382"/>
      <c r="E184" s="383"/>
      <c r="F184" s="91"/>
      <c r="G184" s="375" t="s">
        <v>83</v>
      </c>
      <c r="H184" s="376"/>
      <c r="I184" s="377"/>
      <c r="J184" s="91"/>
      <c r="K184" s="471"/>
      <c r="L184" s="472"/>
      <c r="M184" s="473"/>
      <c r="N184" s="93"/>
    </row>
    <row r="185" spans="1:14" ht="12.75" customHeight="1" x14ac:dyDescent="0.2">
      <c r="A185" s="91"/>
      <c r="B185" s="384"/>
      <c r="C185" s="385"/>
      <c r="D185" s="385"/>
      <c r="E185" s="386"/>
      <c r="F185" s="91"/>
      <c r="G185" s="66">
        <f>Mar!G189</f>
        <v>0</v>
      </c>
      <c r="H185" s="67">
        <f>Mar!H189</f>
        <v>0</v>
      </c>
      <c r="I185" s="173" t="s">
        <v>72</v>
      </c>
      <c r="J185" s="91"/>
      <c r="K185" s="474"/>
      <c r="L185" s="475"/>
      <c r="M185" s="476"/>
      <c r="N185" s="93"/>
    </row>
    <row r="186" spans="1:14" ht="12.75" customHeight="1" x14ac:dyDescent="0.2">
      <c r="A186" s="91"/>
      <c r="B186" s="384"/>
      <c r="C186" s="385"/>
      <c r="D186" s="385"/>
      <c r="E186" s="386"/>
      <c r="F186" s="91"/>
      <c r="G186" s="225">
        <v>0</v>
      </c>
      <c r="H186" s="226">
        <v>0</v>
      </c>
      <c r="I186" s="174" t="s">
        <v>81</v>
      </c>
      <c r="J186" s="91"/>
      <c r="K186" s="474"/>
      <c r="L186" s="475"/>
      <c r="M186" s="476"/>
      <c r="N186" s="93"/>
    </row>
    <row r="187" spans="1:14" ht="12.75" customHeight="1" x14ac:dyDescent="0.2">
      <c r="A187" s="91"/>
      <c r="B187" s="384"/>
      <c r="C187" s="385"/>
      <c r="D187" s="385"/>
      <c r="E187" s="386"/>
      <c r="F187" s="91"/>
      <c r="G187" s="225">
        <v>0</v>
      </c>
      <c r="H187" s="226">
        <v>0</v>
      </c>
      <c r="I187" s="174" t="s">
        <v>82</v>
      </c>
      <c r="J187" s="91"/>
      <c r="K187" s="474"/>
      <c r="L187" s="475"/>
      <c r="M187" s="476"/>
      <c r="N187" s="93"/>
    </row>
    <row r="188" spans="1:14" ht="12.75" customHeight="1" x14ac:dyDescent="0.2">
      <c r="A188" s="91"/>
      <c r="B188" s="384"/>
      <c r="C188" s="385"/>
      <c r="D188" s="385"/>
      <c r="E188" s="386"/>
      <c r="F188" s="91"/>
      <c r="G188" s="225">
        <v>0</v>
      </c>
      <c r="H188" s="226">
        <v>0</v>
      </c>
      <c r="I188" s="174" t="s">
        <v>84</v>
      </c>
      <c r="J188" s="91"/>
      <c r="K188" s="474"/>
      <c r="L188" s="475"/>
      <c r="M188" s="476"/>
      <c r="N188" s="93"/>
    </row>
    <row r="189" spans="1:14" ht="13.5" customHeight="1" thickBot="1" x14ac:dyDescent="0.25">
      <c r="A189" s="91"/>
      <c r="B189" s="384"/>
      <c r="C189" s="385"/>
      <c r="D189" s="385"/>
      <c r="E189" s="386"/>
      <c r="F189" s="91"/>
      <c r="G189" s="177">
        <f>G185+G186+G187+G188</f>
        <v>0</v>
      </c>
      <c r="H189" s="177">
        <f>H185+H186+H187+H188</f>
        <v>0</v>
      </c>
      <c r="I189" s="179" t="s">
        <v>76</v>
      </c>
      <c r="J189" s="91"/>
      <c r="K189" s="477"/>
      <c r="L189" s="478"/>
      <c r="M189" s="479"/>
      <c r="N189" s="93"/>
    </row>
    <row r="190" spans="1:14" ht="7.5" customHeight="1" thickBot="1" x14ac:dyDescent="0.25">
      <c r="A190" s="91"/>
      <c r="B190" s="384"/>
      <c r="C190" s="385"/>
      <c r="D190" s="385"/>
      <c r="E190" s="386"/>
      <c r="F190" s="91"/>
      <c r="G190" s="165"/>
      <c r="H190" s="2"/>
      <c r="I190" s="166"/>
      <c r="J190" s="91"/>
      <c r="K190" s="14"/>
      <c r="L190" s="4"/>
      <c r="M190" s="13"/>
      <c r="N190" s="93"/>
    </row>
    <row r="191" spans="1:14" ht="13.5" customHeight="1" thickBot="1" x14ac:dyDescent="0.25">
      <c r="A191" s="91"/>
      <c r="B191" s="387"/>
      <c r="C191" s="388"/>
      <c r="D191" s="388"/>
      <c r="E191" s="389"/>
      <c r="F191" s="91"/>
      <c r="G191" s="371">
        <f>G189+H189</f>
        <v>0</v>
      </c>
      <c r="H191" s="372"/>
      <c r="I191" s="223" t="s">
        <v>116</v>
      </c>
      <c r="J191" s="91"/>
      <c r="K191" s="378"/>
      <c r="L191" s="379"/>
      <c r="M191" s="380"/>
      <c r="N191" s="93"/>
    </row>
    <row r="192" spans="1:14" ht="3.75" customHeight="1" thickBot="1" x14ac:dyDescent="0.25">
      <c r="A192" s="91"/>
      <c r="B192" s="170"/>
      <c r="C192" s="4"/>
      <c r="D192" s="11"/>
      <c r="E192" s="13"/>
      <c r="F192" s="91"/>
      <c r="G192" s="2"/>
      <c r="H192" s="2"/>
      <c r="I192" s="2"/>
      <c r="J192" s="91"/>
      <c r="K192" s="14"/>
      <c r="L192" s="4"/>
      <c r="M192" s="13"/>
      <c r="N192" s="93"/>
    </row>
    <row r="193" spans="1:14" ht="13.5" customHeight="1" thickBot="1" x14ac:dyDescent="0.25">
      <c r="A193" s="91"/>
      <c r="B193" s="486" t="s">
        <v>80</v>
      </c>
      <c r="C193" s="487"/>
      <c r="D193" s="487"/>
      <c r="E193" s="488"/>
      <c r="F193" s="91"/>
      <c r="G193" s="540" t="s">
        <v>85</v>
      </c>
      <c r="H193" s="541"/>
      <c r="I193" s="542"/>
      <c r="J193" s="91"/>
      <c r="K193" s="462" t="s">
        <v>170</v>
      </c>
      <c r="L193" s="463"/>
      <c r="M193" s="464"/>
      <c r="N193" s="93"/>
    </row>
    <row r="194" spans="1:14" ht="12.75" customHeight="1" x14ac:dyDescent="0.2">
      <c r="A194" s="91"/>
      <c r="B194" s="489"/>
      <c r="C194" s="490"/>
      <c r="D194" s="490"/>
      <c r="E194" s="491"/>
      <c r="F194" s="91"/>
      <c r="G194" s="66">
        <f>Mar!G198</f>
        <v>0</v>
      </c>
      <c r="H194" s="67">
        <f>Mar!H198</f>
        <v>0</v>
      </c>
      <c r="I194" s="173" t="s">
        <v>72</v>
      </c>
      <c r="J194" s="91"/>
      <c r="K194" s="465"/>
      <c r="L194" s="466"/>
      <c r="M194" s="467"/>
      <c r="N194" s="93"/>
    </row>
    <row r="195" spans="1:14" ht="12.75" customHeight="1" x14ac:dyDescent="0.2">
      <c r="A195" s="91"/>
      <c r="B195" s="489"/>
      <c r="C195" s="490"/>
      <c r="D195" s="490"/>
      <c r="E195" s="491"/>
      <c r="F195" s="91"/>
      <c r="G195" s="225">
        <v>0</v>
      </c>
      <c r="H195" s="226">
        <v>0</v>
      </c>
      <c r="I195" s="174" t="s">
        <v>73</v>
      </c>
      <c r="J195" s="91"/>
      <c r="K195" s="465"/>
      <c r="L195" s="466"/>
      <c r="M195" s="467"/>
      <c r="N195" s="93"/>
    </row>
    <row r="196" spans="1:14" ht="12.75" customHeight="1" x14ac:dyDescent="0.2">
      <c r="A196" s="91"/>
      <c r="B196" s="489"/>
      <c r="C196" s="490"/>
      <c r="D196" s="490"/>
      <c r="E196" s="491"/>
      <c r="F196" s="91"/>
      <c r="G196" s="175">
        <v>0</v>
      </c>
      <c r="H196" s="176">
        <v>0</v>
      </c>
      <c r="I196" s="174" t="s">
        <v>74</v>
      </c>
      <c r="J196" s="91"/>
      <c r="K196" s="465"/>
      <c r="L196" s="466"/>
      <c r="M196" s="467"/>
      <c r="N196" s="93"/>
    </row>
    <row r="197" spans="1:14" ht="12.75" customHeight="1" x14ac:dyDescent="0.2">
      <c r="A197" s="91"/>
      <c r="B197" s="489"/>
      <c r="C197" s="490"/>
      <c r="D197" s="490"/>
      <c r="E197" s="491"/>
      <c r="F197" s="91"/>
      <c r="G197" s="225">
        <v>0</v>
      </c>
      <c r="H197" s="226">
        <v>0</v>
      </c>
      <c r="I197" s="174" t="s">
        <v>75</v>
      </c>
      <c r="J197" s="91"/>
      <c r="K197" s="465"/>
      <c r="L197" s="466"/>
      <c r="M197" s="467"/>
      <c r="N197" s="93"/>
    </row>
    <row r="198" spans="1:14" ht="13.5" customHeight="1" thickBot="1" x14ac:dyDescent="0.25">
      <c r="A198" s="91"/>
      <c r="B198" s="489"/>
      <c r="C198" s="490"/>
      <c r="D198" s="490"/>
      <c r="E198" s="491"/>
      <c r="F198" s="91"/>
      <c r="G198" s="177">
        <f>G194+G195-G196+G197</f>
        <v>0</v>
      </c>
      <c r="H198" s="178">
        <f>H194+H195-H196+H197</f>
        <v>0</v>
      </c>
      <c r="I198" s="179" t="s">
        <v>76</v>
      </c>
      <c r="J198" s="91"/>
      <c r="K198" s="468"/>
      <c r="L198" s="469"/>
      <c r="M198" s="470"/>
      <c r="N198" s="93"/>
    </row>
    <row r="199" spans="1:14" ht="7.5" customHeight="1" thickBot="1" x14ac:dyDescent="0.25">
      <c r="A199" s="91"/>
      <c r="B199" s="489"/>
      <c r="C199" s="490"/>
      <c r="D199" s="490"/>
      <c r="E199" s="491"/>
      <c r="F199" s="91"/>
      <c r="G199" s="2"/>
      <c r="H199" s="2"/>
      <c r="I199" s="166"/>
      <c r="J199" s="91"/>
      <c r="K199" s="14"/>
      <c r="L199" s="4"/>
      <c r="M199" s="13"/>
      <c r="N199" s="93"/>
    </row>
    <row r="200" spans="1:14" ht="13.5" customHeight="1" thickBot="1" x14ac:dyDescent="0.25">
      <c r="A200" s="91"/>
      <c r="B200" s="492"/>
      <c r="C200" s="493"/>
      <c r="D200" s="493"/>
      <c r="E200" s="494"/>
      <c r="F200" s="91"/>
      <c r="G200" s="371">
        <f>G198+H198</f>
        <v>0</v>
      </c>
      <c r="H200" s="372"/>
      <c r="I200" s="223" t="s">
        <v>77</v>
      </c>
      <c r="J200" s="91"/>
      <c r="K200" s="378"/>
      <c r="L200" s="379"/>
      <c r="M200" s="380"/>
      <c r="N200" s="93"/>
    </row>
    <row r="201" spans="1:14" ht="3.75" customHeight="1" thickBot="1" x14ac:dyDescent="0.25">
      <c r="A201" s="91"/>
      <c r="B201" s="2"/>
      <c r="C201" s="4"/>
      <c r="D201" s="2"/>
      <c r="E201" s="2"/>
      <c r="F201" s="4"/>
      <c r="G201" s="2"/>
      <c r="H201" s="2"/>
      <c r="I201" s="11"/>
      <c r="J201" s="11"/>
      <c r="K201" s="11"/>
      <c r="L201" s="11"/>
      <c r="M201" s="13"/>
      <c r="N201" s="93"/>
    </row>
    <row r="202" spans="1:14" ht="12.75" customHeight="1" x14ac:dyDescent="0.2">
      <c r="A202" s="91"/>
      <c r="B202" s="441" t="s">
        <v>78</v>
      </c>
      <c r="C202" s="442"/>
      <c r="D202" s="442"/>
      <c r="E202" s="443"/>
      <c r="F202" s="91"/>
      <c r="G202" s="453"/>
      <c r="H202" s="454"/>
      <c r="I202" s="454"/>
      <c r="J202" s="454"/>
      <c r="K202" s="454"/>
      <c r="L202" s="454"/>
      <c r="M202" s="455"/>
      <c r="N202" s="93"/>
    </row>
    <row r="203" spans="1:14" ht="12.75" customHeight="1" x14ac:dyDescent="0.2">
      <c r="A203" s="91"/>
      <c r="B203" s="444"/>
      <c r="C203" s="445"/>
      <c r="D203" s="445"/>
      <c r="E203" s="446"/>
      <c r="F203" s="91"/>
      <c r="G203" s="456"/>
      <c r="H203" s="457"/>
      <c r="I203" s="457"/>
      <c r="J203" s="457"/>
      <c r="K203" s="457"/>
      <c r="L203" s="457"/>
      <c r="M203" s="458"/>
      <c r="N203" s="93"/>
    </row>
    <row r="204" spans="1:14" ht="12.75" customHeight="1" x14ac:dyDescent="0.2">
      <c r="A204" s="91"/>
      <c r="B204" s="444"/>
      <c r="C204" s="445"/>
      <c r="D204" s="445"/>
      <c r="E204" s="446"/>
      <c r="F204" s="91"/>
      <c r="G204" s="456"/>
      <c r="H204" s="457"/>
      <c r="I204" s="457"/>
      <c r="J204" s="457"/>
      <c r="K204" s="457"/>
      <c r="L204" s="457"/>
      <c r="M204" s="458"/>
      <c r="N204" s="93"/>
    </row>
    <row r="205" spans="1:14" ht="12.75" customHeight="1" x14ac:dyDescent="0.2">
      <c r="A205" s="91"/>
      <c r="B205" s="444"/>
      <c r="C205" s="445"/>
      <c r="D205" s="445"/>
      <c r="E205" s="446"/>
      <c r="F205" s="91"/>
      <c r="G205" s="456"/>
      <c r="H205" s="457"/>
      <c r="I205" s="457"/>
      <c r="J205" s="457"/>
      <c r="K205" s="457"/>
      <c r="L205" s="457"/>
      <c r="M205" s="458"/>
      <c r="N205" s="93"/>
    </row>
    <row r="206" spans="1:14" ht="13.5" customHeight="1" thickBot="1" x14ac:dyDescent="0.25">
      <c r="A206" s="91"/>
      <c r="B206" s="447"/>
      <c r="C206" s="448"/>
      <c r="D206" s="448"/>
      <c r="E206" s="449"/>
      <c r="F206" s="91"/>
      <c r="G206" s="459"/>
      <c r="H206" s="460"/>
      <c r="I206" s="460"/>
      <c r="J206" s="460"/>
      <c r="K206" s="460"/>
      <c r="L206" s="460"/>
      <c r="M206" s="461"/>
      <c r="N206" s="93"/>
    </row>
    <row r="207" spans="1:14" ht="3.75" customHeight="1" thickBot="1" x14ac:dyDescent="0.25">
      <c r="A207" s="142"/>
      <c r="B207" s="6"/>
      <c r="C207" s="6"/>
      <c r="D207" s="6"/>
      <c r="E207" s="6"/>
      <c r="F207" s="6"/>
      <c r="G207" s="156"/>
      <c r="H207" s="156"/>
      <c r="I207" s="156"/>
      <c r="J207" s="156"/>
      <c r="K207" s="156"/>
      <c r="L207" s="156"/>
      <c r="M207" s="156"/>
      <c r="N207" s="93"/>
    </row>
    <row r="208" spans="1:14" ht="16.5" customHeight="1" x14ac:dyDescent="0.2">
      <c r="A208" s="435"/>
      <c r="B208" s="436"/>
      <c r="C208" s="436"/>
      <c r="D208" s="436"/>
      <c r="E208" s="436"/>
      <c r="F208" s="436"/>
      <c r="G208" s="436"/>
      <c r="H208" s="436"/>
      <c r="I208" s="436"/>
      <c r="J208" s="436"/>
      <c r="K208" s="436"/>
      <c r="L208" s="436"/>
      <c r="M208" s="436"/>
      <c r="N208" s="437"/>
    </row>
    <row r="209" spans="1:14" ht="16.5" customHeight="1" x14ac:dyDescent="0.2">
      <c r="A209" s="438"/>
      <c r="B209" s="439"/>
      <c r="C209" s="439"/>
      <c r="D209" s="439"/>
      <c r="E209" s="439"/>
      <c r="F209" s="439"/>
      <c r="G209" s="439"/>
      <c r="H209" s="439"/>
      <c r="I209" s="439"/>
      <c r="J209" s="439"/>
      <c r="K209" s="439"/>
      <c r="L209" s="439"/>
      <c r="M209" s="439"/>
      <c r="N209" s="440"/>
    </row>
    <row r="210" spans="1:14" ht="15.75" customHeight="1" x14ac:dyDescent="0.2">
      <c r="A210" s="438"/>
      <c r="B210" s="439"/>
      <c r="C210" s="439"/>
      <c r="D210" s="439"/>
      <c r="E210" s="439"/>
      <c r="F210" s="439"/>
      <c r="G210" s="439"/>
      <c r="H210" s="439"/>
      <c r="I210" s="439"/>
      <c r="J210" s="439"/>
      <c r="K210" s="439"/>
      <c r="L210" s="439"/>
      <c r="M210" s="439"/>
      <c r="N210" s="440"/>
    </row>
    <row r="211" spans="1:14" ht="6" hidden="1" customHeight="1" x14ac:dyDescent="0.2">
      <c r="A211" s="438"/>
      <c r="B211" s="439"/>
      <c r="C211" s="439"/>
      <c r="D211" s="439"/>
      <c r="E211" s="439"/>
      <c r="F211" s="439"/>
      <c r="G211" s="439"/>
      <c r="H211" s="439"/>
      <c r="I211" s="439"/>
      <c r="J211" s="439"/>
      <c r="K211" s="439"/>
      <c r="L211" s="439"/>
      <c r="M211" s="439"/>
      <c r="N211" s="440"/>
    </row>
    <row r="212" spans="1:14" x14ac:dyDescent="0.2">
      <c r="A212" s="438"/>
      <c r="B212" s="439"/>
      <c r="C212" s="439"/>
      <c r="D212" s="439"/>
      <c r="E212" s="439"/>
      <c r="F212" s="439"/>
      <c r="G212" s="439"/>
      <c r="H212" s="439"/>
      <c r="I212" s="439"/>
      <c r="J212" s="439"/>
      <c r="K212" s="439"/>
      <c r="L212" s="439"/>
      <c r="M212" s="439"/>
      <c r="N212" s="440"/>
    </row>
    <row r="213" spans="1:14" x14ac:dyDescent="0.2">
      <c r="A213" s="438"/>
      <c r="B213" s="439"/>
      <c r="C213" s="439"/>
      <c r="D213" s="439"/>
      <c r="E213" s="439"/>
      <c r="F213" s="439"/>
      <c r="G213" s="439"/>
      <c r="H213" s="439"/>
      <c r="I213" s="439"/>
      <c r="J213" s="439"/>
      <c r="K213" s="439"/>
      <c r="L213" s="439"/>
      <c r="M213" s="439"/>
      <c r="N213" s="440"/>
    </row>
    <row r="214" spans="1:14" ht="12.75" customHeight="1" thickBot="1" x14ac:dyDescent="0.25">
      <c r="A214" s="167"/>
      <c r="B214" s="168"/>
      <c r="C214" s="168"/>
      <c r="D214" s="168"/>
      <c r="E214" s="168"/>
      <c r="F214" s="168"/>
      <c r="G214" s="168"/>
      <c r="H214" s="168"/>
      <c r="I214" s="168"/>
      <c r="J214" s="168"/>
      <c r="K214" s="168"/>
      <c r="L214" s="168"/>
      <c r="M214" s="168"/>
      <c r="N214" s="169"/>
    </row>
    <row r="215" spans="1:14" ht="3" customHeight="1" x14ac:dyDescent="0.2"/>
    <row r="216" spans="1:14" hidden="1" x14ac:dyDescent="0.2"/>
    <row r="217" spans="1:14" hidden="1" x14ac:dyDescent="0.2"/>
    <row r="218" spans="1:14" hidden="1" x14ac:dyDescent="0.2"/>
  </sheetData>
  <sheetProtection algorithmName="SHA-512" hashValue="FjB5pn56P1id4N236kJKCz4Jtad4wl2VPOxZ0VisinVoJ4nuTOPvi4pmYArpPHeS1Fzl1HoSJ5HwbfOkB6trFA==" saltValue="NOb0ZXa9Kkno7pyU12C4OA==" spinCount="100000" sheet="1" objects="1" scenarios="1" selectLockedCells="1"/>
  <mergeCells count="86">
    <mergeCell ref="M2:M3"/>
    <mergeCell ref="I5:I10"/>
    <mergeCell ref="B12:M12"/>
    <mergeCell ref="B2:B3"/>
    <mergeCell ref="D2:D3"/>
    <mergeCell ref="E2:E3"/>
    <mergeCell ref="G2:H3"/>
    <mergeCell ref="I2:I3"/>
    <mergeCell ref="K2:K3"/>
    <mergeCell ref="G13:H13"/>
    <mergeCell ref="E14:E27"/>
    <mergeCell ref="I14:I27"/>
    <mergeCell ref="G64:H64"/>
    <mergeCell ref="G30:H30"/>
    <mergeCell ref="E31:E38"/>
    <mergeCell ref="I31:I38"/>
    <mergeCell ref="G41:H41"/>
    <mergeCell ref="E65:E73"/>
    <mergeCell ref="I65:I73"/>
    <mergeCell ref="G76:H76"/>
    <mergeCell ref="E42:E49"/>
    <mergeCell ref="I42:I49"/>
    <mergeCell ref="G52:H52"/>
    <mergeCell ref="E53:E61"/>
    <mergeCell ref="I53:I61"/>
    <mergeCell ref="G102:H102"/>
    <mergeCell ref="E103:E113"/>
    <mergeCell ref="I103:I113"/>
    <mergeCell ref="G116:H116"/>
    <mergeCell ref="E77:E88"/>
    <mergeCell ref="I77:I88"/>
    <mergeCell ref="G91:H91"/>
    <mergeCell ref="E92:E99"/>
    <mergeCell ref="I92:I99"/>
    <mergeCell ref="E117:E127"/>
    <mergeCell ref="I117:I127"/>
    <mergeCell ref="B136:E136"/>
    <mergeCell ref="G136:I136"/>
    <mergeCell ref="K136:M142"/>
    <mergeCell ref="B137:E137"/>
    <mergeCell ref="G137:I137"/>
    <mergeCell ref="B138:E138"/>
    <mergeCell ref="G138:I138"/>
    <mergeCell ref="B139:E139"/>
    <mergeCell ref="G139:I139"/>
    <mergeCell ref="B141:E142"/>
    <mergeCell ref="G141:I141"/>
    <mergeCell ref="G142:I142"/>
    <mergeCell ref="B184:E191"/>
    <mergeCell ref="A208:N213"/>
    <mergeCell ref="B193:E200"/>
    <mergeCell ref="G193:I193"/>
    <mergeCell ref="K193:M198"/>
    <mergeCell ref="G200:H200"/>
    <mergeCell ref="K200:M200"/>
    <mergeCell ref="B202:E206"/>
    <mergeCell ref="G202:M206"/>
    <mergeCell ref="K182:M182"/>
    <mergeCell ref="G191:H191"/>
    <mergeCell ref="K191:M191"/>
    <mergeCell ref="K160:M173"/>
    <mergeCell ref="G175:I175"/>
    <mergeCell ref="K175:M180"/>
    <mergeCell ref="G184:I184"/>
    <mergeCell ref="K184:M189"/>
    <mergeCell ref="B160:E173"/>
    <mergeCell ref="G182:H182"/>
    <mergeCell ref="B175:E182"/>
    <mergeCell ref="B154:E154"/>
    <mergeCell ref="G154:I154"/>
    <mergeCell ref="B156:E156"/>
    <mergeCell ref="G156:I156"/>
    <mergeCell ref="K146:M156"/>
    <mergeCell ref="B147:E147"/>
    <mergeCell ref="B150:E150"/>
    <mergeCell ref="G150:I150"/>
    <mergeCell ref="B151:E151"/>
    <mergeCell ref="G151:I151"/>
    <mergeCell ref="G152:I152"/>
    <mergeCell ref="G153:I153"/>
    <mergeCell ref="B152:E152"/>
    <mergeCell ref="B146:E146"/>
    <mergeCell ref="G146:I146"/>
    <mergeCell ref="G147:I147"/>
    <mergeCell ref="B149:E149"/>
    <mergeCell ref="G149:I149"/>
  </mergeCells>
  <phoneticPr fontId="43" type="noConversion"/>
  <conditionalFormatting sqref="G141">
    <cfRule type="cellIs" dxfId="107" priority="4" stopIfTrue="1" operator="equal">
      <formula>"Mark Contábil Informa:"</formula>
    </cfRule>
    <cfRule type="cellIs" dxfId="106" priority="5" stopIfTrue="1" operator="equal">
      <formula>"Mark Contábil Informa:"</formula>
    </cfRule>
    <cfRule type="cellIs" dxfId="105" priority="6" stopIfTrue="1" operator="equal">
      <formula>"Mark Contábil Informa:"</formula>
    </cfRule>
  </conditionalFormatting>
  <conditionalFormatting sqref="G142">
    <cfRule type="cellIs" dxfId="104" priority="1" stopIfTrue="1" operator="equal">
      <formula>"Atenção - Resultado Mensal Negativo"</formula>
    </cfRule>
    <cfRule type="cellIs" dxfId="103" priority="2" stopIfTrue="1" operator="equal">
      <formula>"Parabéns - Resultado Mensal Positivo"</formula>
    </cfRule>
    <cfRule type="cellIs" dxfId="102" priority="3" stopIfTrue="1" operator="equal">
      <formula>"Nem Positivo nem Negativo - No Limite"</formula>
    </cfRule>
  </conditionalFormatting>
  <conditionalFormatting sqref="G156">
    <cfRule type="cellIs" dxfId="101" priority="16" stopIfTrue="1" operator="equal">
      <formula>"Parabéns - Meta cumprida"</formula>
    </cfRule>
    <cfRule type="cellIs" dxfId="100" priority="17" stopIfTrue="1" operator="equal">
      <formula>"Atenção - Meta não cumprida"</formula>
    </cfRule>
  </conditionalFormatting>
  <conditionalFormatting sqref="G13:H13 G30:H30 G41:H41 G52:H52 G64:H64 G76:H76 G91:H91 G102:H102 G116:H116">
    <cfRule type="cellIs" dxfId="99" priority="7" stopIfTrue="1" operator="equal">
      <formula>"Sinal Verde - Abaixo do Orçado"</formula>
    </cfRule>
    <cfRule type="cellIs" dxfId="98" priority="8" stopIfTrue="1" operator="between">
      <formula>"Sinal Amarelo - Próximo ao Orçado"</formula>
      <formula>"Sinal Amarelo - Igual ao Orçado"</formula>
    </cfRule>
    <cfRule type="cellIs" dxfId="97" priority="9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4CB14-CA79-4102-AAEF-C982B20B9C32}">
  <dimension ref="A1:O218"/>
  <sheetViews>
    <sheetView showGridLines="0" zoomScale="80" zoomScaleNormal="80" zoomScaleSheetLayoutView="80" workbookViewId="0">
      <pane ySplit="4" topLeftCell="A5" activePane="bottomLeft" state="frozen"/>
      <selection activeCell="C6" sqref="C6:D6"/>
      <selection pane="bottomLeft"/>
    </sheetView>
  </sheetViews>
  <sheetFormatPr defaultColWidth="0" defaultRowHeight="12.75" customHeight="1" zeroHeight="1" x14ac:dyDescent="0.2"/>
  <cols>
    <col min="1" max="1" width="0.5703125" style="90" customWidth="1"/>
    <col min="2" max="2" width="36.7109375" style="90" customWidth="1"/>
    <col min="3" max="3" width="0.7109375" style="90" customWidth="1"/>
    <col min="4" max="4" width="18.7109375" style="90" customWidth="1"/>
    <col min="5" max="5" width="18" style="90" customWidth="1"/>
    <col min="6" max="6" width="0.7109375" style="90" customWidth="1"/>
    <col min="7" max="7" width="18.7109375" style="90" bestFit="1" customWidth="1"/>
    <col min="8" max="8" width="18.7109375" style="90" customWidth="1"/>
    <col min="9" max="9" width="18" style="90" customWidth="1"/>
    <col min="10" max="10" width="0.7109375" style="90" customWidth="1"/>
    <col min="11" max="11" width="15.5703125" style="90" customWidth="1"/>
    <col min="12" max="12" width="0.7109375" style="90" customWidth="1"/>
    <col min="13" max="13" width="18.85546875" style="90" customWidth="1"/>
    <col min="14" max="14" width="0.7109375" style="90" customWidth="1"/>
    <col min="15" max="15" width="0.28515625" style="90" customWidth="1"/>
    <col min="16" max="16384" width="9.140625" style="90" hidden="1"/>
  </cols>
  <sheetData>
    <row r="1" spans="1:14" ht="3.75" customHeight="1" thickBot="1" x14ac:dyDescent="0.25">
      <c r="A1" s="88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9"/>
    </row>
    <row r="2" spans="1:14" ht="21.75" customHeight="1" x14ac:dyDescent="0.2">
      <c r="A2" s="91"/>
      <c r="B2" s="402" t="s">
        <v>192</v>
      </c>
      <c r="C2" s="92"/>
      <c r="D2" s="404" t="s">
        <v>0</v>
      </c>
      <c r="E2" s="414"/>
      <c r="F2" s="92"/>
      <c r="G2" s="404" t="s">
        <v>1</v>
      </c>
      <c r="H2" s="419"/>
      <c r="I2" s="414"/>
      <c r="J2" s="92"/>
      <c r="K2" s="373" t="s">
        <v>2</v>
      </c>
      <c r="L2" s="92"/>
      <c r="M2" s="409" t="s">
        <v>3</v>
      </c>
      <c r="N2" s="93"/>
    </row>
    <row r="3" spans="1:14" ht="19.5" customHeight="1" thickBot="1" x14ac:dyDescent="0.25">
      <c r="A3" s="91"/>
      <c r="B3" s="403"/>
      <c r="C3" s="91"/>
      <c r="D3" s="405"/>
      <c r="E3" s="415"/>
      <c r="F3" s="91"/>
      <c r="G3" s="405"/>
      <c r="H3" s="420"/>
      <c r="I3" s="415"/>
      <c r="J3" s="91"/>
      <c r="K3" s="374"/>
      <c r="L3" s="91"/>
      <c r="M3" s="410"/>
      <c r="N3" s="93"/>
    </row>
    <row r="4" spans="1:14" s="95" customFormat="1" ht="13.5" thickBot="1" x14ac:dyDescent="0.25">
      <c r="A4" s="91"/>
      <c r="B4" s="185" t="s">
        <v>111</v>
      </c>
      <c r="C4" s="91"/>
      <c r="D4" s="186" t="s">
        <v>4</v>
      </c>
      <c r="E4" s="187" t="s">
        <v>5</v>
      </c>
      <c r="F4" s="91"/>
      <c r="G4" s="188" t="str">
        <f>'Página Inicial'!C6</f>
        <v>Nome Esposa</v>
      </c>
      <c r="H4" s="188" t="str">
        <f>'Página Inicial'!F6</f>
        <v>Nome Esposo</v>
      </c>
      <c r="I4" s="187" t="s">
        <v>5</v>
      </c>
      <c r="J4" s="91"/>
      <c r="K4" s="189" t="s">
        <v>4</v>
      </c>
      <c r="L4" s="94"/>
      <c r="M4" s="190" t="s">
        <v>107</v>
      </c>
      <c r="N4" s="93"/>
    </row>
    <row r="5" spans="1:14" ht="12.75" customHeight="1" x14ac:dyDescent="0.2">
      <c r="A5" s="91"/>
      <c r="B5" s="96" t="s">
        <v>118</v>
      </c>
      <c r="C5" s="91"/>
      <c r="D5" s="97"/>
      <c r="E5" s="98"/>
      <c r="F5" s="91"/>
      <c r="G5" s="97"/>
      <c r="H5" s="99"/>
      <c r="I5" s="416"/>
      <c r="J5" s="91"/>
      <c r="K5" s="100" t="str">
        <f t="shared" ref="K5:K10" si="0">IF(D5=0,"",(D5-G5-H5))</f>
        <v/>
      </c>
      <c r="L5" s="94"/>
      <c r="M5" s="101" t="str">
        <f t="shared" ref="M5:M10" si="1">IF((G5+H5)=0,"",IF(D5=0,"",IF((G5+H5)&lt;(D5*80%),"Abaixo do Orçado",IF(D5=(G5+H5),"Igual ao Orçado",IF(D5&gt;(G5+H5),"Próximo ao Orçado","Passou do Orçado")))))</f>
        <v/>
      </c>
      <c r="N5" s="93"/>
    </row>
    <row r="6" spans="1:14" x14ac:dyDescent="0.2">
      <c r="A6" s="91"/>
      <c r="B6" s="96" t="s">
        <v>119</v>
      </c>
      <c r="C6" s="91"/>
      <c r="D6" s="97"/>
      <c r="E6" s="102"/>
      <c r="F6" s="91"/>
      <c r="G6" s="182"/>
      <c r="H6" s="183"/>
      <c r="I6" s="417"/>
      <c r="J6" s="91"/>
      <c r="K6" s="100" t="str">
        <f t="shared" si="0"/>
        <v/>
      </c>
      <c r="L6" s="94"/>
      <c r="M6" s="101" t="str">
        <f t="shared" si="1"/>
        <v/>
      </c>
      <c r="N6" s="93"/>
    </row>
    <row r="7" spans="1:14" x14ac:dyDescent="0.2">
      <c r="A7" s="91"/>
      <c r="B7" s="96" t="s">
        <v>120</v>
      </c>
      <c r="C7" s="91"/>
      <c r="D7" s="97"/>
      <c r="E7" s="102"/>
      <c r="F7" s="91"/>
      <c r="G7" s="125"/>
      <c r="H7" s="126"/>
      <c r="I7" s="417"/>
      <c r="J7" s="91"/>
      <c r="K7" s="100" t="str">
        <f t="shared" si="0"/>
        <v/>
      </c>
      <c r="L7" s="94"/>
      <c r="M7" s="101" t="str">
        <f t="shared" si="1"/>
        <v/>
      </c>
      <c r="N7" s="93"/>
    </row>
    <row r="8" spans="1:14" x14ac:dyDescent="0.2">
      <c r="A8" s="91"/>
      <c r="B8" s="105"/>
      <c r="C8" s="91"/>
      <c r="D8" s="97"/>
      <c r="E8" s="102"/>
      <c r="F8" s="91"/>
      <c r="G8" s="103"/>
      <c r="H8" s="104"/>
      <c r="I8" s="417"/>
      <c r="J8" s="91"/>
      <c r="K8" s="100" t="str">
        <f t="shared" si="0"/>
        <v/>
      </c>
      <c r="L8" s="94"/>
      <c r="M8" s="101" t="str">
        <f t="shared" si="1"/>
        <v/>
      </c>
      <c r="N8" s="93"/>
    </row>
    <row r="9" spans="1:14" ht="13.5" thickBot="1" x14ac:dyDescent="0.25">
      <c r="A9" s="91"/>
      <c r="B9" s="105"/>
      <c r="C9" s="91"/>
      <c r="D9" s="106"/>
      <c r="E9" s="102"/>
      <c r="F9" s="91"/>
      <c r="G9" s="107"/>
      <c r="H9" s="108"/>
      <c r="I9" s="417"/>
      <c r="J9" s="91"/>
      <c r="K9" s="109" t="str">
        <f t="shared" si="0"/>
        <v/>
      </c>
      <c r="L9" s="94"/>
      <c r="M9" s="110" t="str">
        <f t="shared" si="1"/>
        <v/>
      </c>
      <c r="N9" s="93"/>
    </row>
    <row r="10" spans="1:14" ht="13.5" thickBot="1" x14ac:dyDescent="0.25">
      <c r="A10" s="91"/>
      <c r="B10" s="111" t="s">
        <v>6</v>
      </c>
      <c r="C10" s="91"/>
      <c r="D10" s="112"/>
      <c r="E10" s="113"/>
      <c r="F10" s="91"/>
      <c r="G10" s="114"/>
      <c r="H10" s="115"/>
      <c r="I10" s="418"/>
      <c r="J10" s="91"/>
      <c r="K10" s="116" t="str">
        <f t="shared" si="0"/>
        <v/>
      </c>
      <c r="L10" s="94"/>
      <c r="M10" s="117" t="str">
        <f t="shared" si="1"/>
        <v/>
      </c>
      <c r="N10" s="93"/>
    </row>
    <row r="11" spans="1:14" ht="13.5" thickBot="1" x14ac:dyDescent="0.25">
      <c r="A11" s="91"/>
      <c r="B11" s="195" t="s">
        <v>7</v>
      </c>
      <c r="C11" s="118"/>
      <c r="D11" s="194">
        <f>D5+D6+D7+D8+D9-D10</f>
        <v>0</v>
      </c>
      <c r="E11" s="193"/>
      <c r="F11" s="91"/>
      <c r="G11" s="194">
        <f>G5+G6+G7+G8+G9-G10</f>
        <v>0</v>
      </c>
      <c r="H11" s="194">
        <f>H5+H6+H7+H8+H9-H10</f>
        <v>0</v>
      </c>
      <c r="I11" s="193">
        <f>G11+H11</f>
        <v>0</v>
      </c>
      <c r="J11" s="91"/>
      <c r="K11" s="192" t="str">
        <f>IF(D11=0,"",D11-I11)</f>
        <v/>
      </c>
      <c r="L11" s="119"/>
      <c r="M11" s="191"/>
      <c r="N11" s="93"/>
    </row>
    <row r="12" spans="1:14" ht="19.5" customHeight="1" thickBot="1" x14ac:dyDescent="0.25">
      <c r="A12" s="91"/>
      <c r="B12" s="411" t="s">
        <v>8</v>
      </c>
      <c r="C12" s="412"/>
      <c r="D12" s="412"/>
      <c r="E12" s="412"/>
      <c r="F12" s="412"/>
      <c r="G12" s="412"/>
      <c r="H12" s="412"/>
      <c r="I12" s="412"/>
      <c r="J12" s="412"/>
      <c r="K12" s="412"/>
      <c r="L12" s="412"/>
      <c r="M12" s="413"/>
      <c r="N12" s="93"/>
    </row>
    <row r="13" spans="1:14" ht="26.25" thickBot="1" x14ac:dyDescent="0.25">
      <c r="A13" s="91"/>
      <c r="B13" s="300" t="s">
        <v>9</v>
      </c>
      <c r="C13" s="92"/>
      <c r="D13" s="197" t="s">
        <v>10</v>
      </c>
      <c r="E13" s="187" t="s">
        <v>11</v>
      </c>
      <c r="F13" s="92"/>
      <c r="G13" s="357" t="str">
        <f>IF(I28=0,"",IF(D28=0,"Preencher coluna Orçamento para melhor funcionamento da Planilha.",IF(I28&lt;(D28*80%),"Sinal Verde - Abaixo do Orçado",IF(D28=I28,"Sinal Amarelo - Igual ao Orçado",IF(D28&gt;I28,"Sinal Amarelo - Próximo ao Orçado","Sinal Vermelho - Passou do Orçado")))))</f>
        <v/>
      </c>
      <c r="H13" s="358"/>
      <c r="I13" s="187" t="s">
        <v>11</v>
      </c>
      <c r="J13" s="92"/>
      <c r="K13" s="198" t="s">
        <v>10</v>
      </c>
      <c r="L13" s="120"/>
      <c r="M13" s="198" t="s">
        <v>107</v>
      </c>
      <c r="N13" s="93"/>
    </row>
    <row r="14" spans="1:14" ht="12.75" customHeight="1" x14ac:dyDescent="0.2">
      <c r="A14" s="91"/>
      <c r="B14" s="121" t="s">
        <v>12</v>
      </c>
      <c r="C14" s="91"/>
      <c r="D14" s="122"/>
      <c r="E14" s="393" t="str">
        <f>IF(D28=0,"",D28/D130)</f>
        <v/>
      </c>
      <c r="F14" s="91"/>
      <c r="G14" s="97"/>
      <c r="H14" s="99"/>
      <c r="I14" s="393" t="str">
        <f>IF(I28=0,"",I28/I130)</f>
        <v/>
      </c>
      <c r="J14" s="91"/>
      <c r="K14" s="100" t="str">
        <f>IF(D14=0,"",(D14-G14-H14))</f>
        <v/>
      </c>
      <c r="L14" s="94"/>
      <c r="M14" s="101" t="str">
        <f>IF((G14+H14)=0,"",IF(D14=0,"",IF((G14+H14)&lt;(D14*80%),"Abaixo do Orçado",IF(D14=(G14+H14),"Igual ao Orçado",IF(D14&gt;(G14+H14),"Próximo ao Orçado","Passou do Orçado")))))</f>
        <v/>
      </c>
      <c r="N14" s="93"/>
    </row>
    <row r="15" spans="1:14" ht="12.75" customHeight="1" x14ac:dyDescent="0.2">
      <c r="A15" s="91"/>
      <c r="B15" s="96" t="s">
        <v>13</v>
      </c>
      <c r="C15" s="91"/>
      <c r="D15" s="122"/>
      <c r="E15" s="394"/>
      <c r="F15" s="91"/>
      <c r="G15" s="123"/>
      <c r="H15" s="124"/>
      <c r="I15" s="394"/>
      <c r="J15" s="91"/>
      <c r="K15" s="100" t="str">
        <f t="shared" ref="K15:K27" si="2">IF(D15=0,"",(D15-G15-H15))</f>
        <v/>
      </c>
      <c r="L15" s="94"/>
      <c r="M15" s="101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93"/>
    </row>
    <row r="16" spans="1:14" ht="12.75" customHeight="1" x14ac:dyDescent="0.2">
      <c r="A16" s="91"/>
      <c r="B16" s="96" t="s">
        <v>14</v>
      </c>
      <c r="C16" s="91"/>
      <c r="D16" s="122"/>
      <c r="E16" s="394"/>
      <c r="F16" s="91"/>
      <c r="G16" s="97"/>
      <c r="H16" s="99"/>
      <c r="I16" s="394"/>
      <c r="J16" s="91"/>
      <c r="K16" s="100" t="str">
        <f t="shared" si="2"/>
        <v/>
      </c>
      <c r="L16" s="94"/>
      <c r="M16" s="101" t="str">
        <f t="shared" si="3"/>
        <v/>
      </c>
      <c r="N16" s="93"/>
    </row>
    <row r="17" spans="1:14" ht="12.75" customHeight="1" x14ac:dyDescent="0.2">
      <c r="A17" s="91"/>
      <c r="B17" s="96" t="s">
        <v>15</v>
      </c>
      <c r="C17" s="91"/>
      <c r="D17" s="122"/>
      <c r="E17" s="394"/>
      <c r="F17" s="91"/>
      <c r="G17" s="97"/>
      <c r="H17" s="99"/>
      <c r="I17" s="394"/>
      <c r="J17" s="91"/>
      <c r="K17" s="100" t="str">
        <f t="shared" si="2"/>
        <v/>
      </c>
      <c r="L17" s="94"/>
      <c r="M17" s="101" t="str">
        <f t="shared" si="3"/>
        <v/>
      </c>
      <c r="N17" s="93"/>
    </row>
    <row r="18" spans="1:14" ht="12.75" customHeight="1" x14ac:dyDescent="0.2">
      <c r="A18" s="91"/>
      <c r="B18" s="96" t="s">
        <v>16</v>
      </c>
      <c r="C18" s="91"/>
      <c r="D18" s="122"/>
      <c r="E18" s="394"/>
      <c r="F18" s="91"/>
      <c r="G18" s="97"/>
      <c r="H18" s="99"/>
      <c r="I18" s="394"/>
      <c r="J18" s="91"/>
      <c r="K18" s="100" t="str">
        <f t="shared" si="2"/>
        <v/>
      </c>
      <c r="L18" s="94"/>
      <c r="M18" s="101" t="str">
        <f t="shared" si="3"/>
        <v/>
      </c>
      <c r="N18" s="93"/>
    </row>
    <row r="19" spans="1:14" ht="12.75" customHeight="1" x14ac:dyDescent="0.2">
      <c r="A19" s="91"/>
      <c r="B19" s="96" t="s">
        <v>17</v>
      </c>
      <c r="C19" s="91"/>
      <c r="D19" s="122"/>
      <c r="E19" s="394"/>
      <c r="F19" s="91"/>
      <c r="G19" s="97"/>
      <c r="H19" s="99"/>
      <c r="I19" s="394"/>
      <c r="J19" s="91"/>
      <c r="K19" s="100" t="str">
        <f t="shared" si="2"/>
        <v/>
      </c>
      <c r="L19" s="94"/>
      <c r="M19" s="101" t="str">
        <f t="shared" si="3"/>
        <v/>
      </c>
      <c r="N19" s="93"/>
    </row>
    <row r="20" spans="1:14" ht="12.75" customHeight="1" x14ac:dyDescent="0.2">
      <c r="A20" s="91"/>
      <c r="B20" s="96" t="s">
        <v>18</v>
      </c>
      <c r="C20" s="91"/>
      <c r="D20" s="122"/>
      <c r="E20" s="394"/>
      <c r="F20" s="91"/>
      <c r="G20" s="97"/>
      <c r="H20" s="99"/>
      <c r="I20" s="394"/>
      <c r="J20" s="91"/>
      <c r="K20" s="100" t="str">
        <f t="shared" si="2"/>
        <v/>
      </c>
      <c r="L20" s="94"/>
      <c r="M20" s="101" t="str">
        <f t="shared" si="3"/>
        <v/>
      </c>
      <c r="N20" s="93"/>
    </row>
    <row r="21" spans="1:14" ht="12.75" customHeight="1" x14ac:dyDescent="0.2">
      <c r="A21" s="91"/>
      <c r="B21" s="96" t="s">
        <v>19</v>
      </c>
      <c r="C21" s="91"/>
      <c r="D21" s="122"/>
      <c r="E21" s="394"/>
      <c r="F21" s="91"/>
      <c r="G21" s="97"/>
      <c r="H21" s="99"/>
      <c r="I21" s="394"/>
      <c r="J21" s="91"/>
      <c r="K21" s="100" t="str">
        <f t="shared" si="2"/>
        <v/>
      </c>
      <c r="L21" s="94"/>
      <c r="M21" s="101" t="str">
        <f t="shared" si="3"/>
        <v/>
      </c>
      <c r="N21" s="93"/>
    </row>
    <row r="22" spans="1:14" ht="12.75" customHeight="1" x14ac:dyDescent="0.2">
      <c r="A22" s="91"/>
      <c r="B22" s="96" t="s">
        <v>123</v>
      </c>
      <c r="C22" s="91"/>
      <c r="D22" s="122"/>
      <c r="E22" s="394"/>
      <c r="F22" s="91"/>
      <c r="G22" s="125"/>
      <c r="H22" s="126"/>
      <c r="I22" s="394"/>
      <c r="J22" s="91"/>
      <c r="K22" s="100" t="str">
        <f t="shared" si="2"/>
        <v/>
      </c>
      <c r="L22" s="94"/>
      <c r="M22" s="101" t="str">
        <f t="shared" si="3"/>
        <v/>
      </c>
      <c r="N22" s="93"/>
    </row>
    <row r="23" spans="1:14" ht="12.75" customHeight="1" x14ac:dyDescent="0.2">
      <c r="A23" s="91"/>
      <c r="B23" s="96" t="s">
        <v>20</v>
      </c>
      <c r="C23" s="91"/>
      <c r="D23" s="122"/>
      <c r="E23" s="394"/>
      <c r="F23" s="91"/>
      <c r="G23" s="107"/>
      <c r="H23" s="184"/>
      <c r="I23" s="394"/>
      <c r="J23" s="91"/>
      <c r="K23" s="100" t="str">
        <f t="shared" si="2"/>
        <v/>
      </c>
      <c r="L23" s="94"/>
      <c r="M23" s="101" t="str">
        <f t="shared" si="3"/>
        <v/>
      </c>
      <c r="N23" s="93"/>
    </row>
    <row r="24" spans="1:14" ht="12.75" customHeight="1" x14ac:dyDescent="0.2">
      <c r="A24" s="91"/>
      <c r="B24" s="96" t="s">
        <v>21</v>
      </c>
      <c r="C24" s="91"/>
      <c r="D24" s="122"/>
      <c r="E24" s="394"/>
      <c r="F24" s="91"/>
      <c r="G24" s="125"/>
      <c r="H24" s="126"/>
      <c r="I24" s="394"/>
      <c r="J24" s="91"/>
      <c r="K24" s="100" t="str">
        <f t="shared" si="2"/>
        <v/>
      </c>
      <c r="L24" s="94"/>
      <c r="M24" s="101" t="str">
        <f t="shared" si="3"/>
        <v/>
      </c>
      <c r="N24" s="93"/>
    </row>
    <row r="25" spans="1:14" ht="12.75" customHeight="1" x14ac:dyDescent="0.2">
      <c r="A25" s="91"/>
      <c r="B25" s="105"/>
      <c r="C25" s="91"/>
      <c r="D25" s="122"/>
      <c r="E25" s="394"/>
      <c r="F25" s="91"/>
      <c r="G25" s="122"/>
      <c r="H25" s="122"/>
      <c r="I25" s="394"/>
      <c r="J25" s="91"/>
      <c r="K25" s="100" t="str">
        <f t="shared" si="2"/>
        <v/>
      </c>
      <c r="L25" s="94"/>
      <c r="M25" s="101" t="str">
        <f t="shared" si="3"/>
        <v/>
      </c>
      <c r="N25" s="93"/>
    </row>
    <row r="26" spans="1:14" ht="12.75" customHeight="1" x14ac:dyDescent="0.2">
      <c r="A26" s="91"/>
      <c r="B26" s="105"/>
      <c r="C26" s="91"/>
      <c r="D26" s="122"/>
      <c r="E26" s="394"/>
      <c r="F26" s="91"/>
      <c r="G26" s="122"/>
      <c r="H26" s="122"/>
      <c r="I26" s="394"/>
      <c r="J26" s="91"/>
      <c r="K26" s="100" t="str">
        <f t="shared" si="2"/>
        <v/>
      </c>
      <c r="L26" s="94"/>
      <c r="M26" s="101" t="str">
        <f t="shared" si="3"/>
        <v/>
      </c>
      <c r="N26" s="93"/>
    </row>
    <row r="27" spans="1:14" ht="12.75" customHeight="1" thickBot="1" x14ac:dyDescent="0.25">
      <c r="A27" s="91"/>
      <c r="B27" s="105"/>
      <c r="C27" s="91"/>
      <c r="D27" s="122"/>
      <c r="E27" s="394"/>
      <c r="F27" s="91"/>
      <c r="G27" s="122"/>
      <c r="H27" s="122"/>
      <c r="I27" s="395"/>
      <c r="J27" s="91"/>
      <c r="K27" s="100" t="str">
        <f t="shared" si="2"/>
        <v/>
      </c>
      <c r="L27" s="94"/>
      <c r="M27" s="101" t="str">
        <f t="shared" si="3"/>
        <v/>
      </c>
      <c r="N27" s="93"/>
    </row>
    <row r="28" spans="1:14" ht="12.75" customHeight="1" thickBot="1" x14ac:dyDescent="0.25">
      <c r="A28" s="91"/>
      <c r="B28" s="127" t="s">
        <v>22</v>
      </c>
      <c r="C28" s="128"/>
      <c r="D28" s="202">
        <f>SUM(D14:D27)</f>
        <v>0</v>
      </c>
      <c r="E28" s="201"/>
      <c r="F28" s="128"/>
      <c r="G28" s="200">
        <f>SUM(G14:G27)</f>
        <v>0</v>
      </c>
      <c r="H28" s="199">
        <f>SUM(H14:H27)</f>
        <v>0</v>
      </c>
      <c r="I28" s="192">
        <f>G28+H28</f>
        <v>0</v>
      </c>
      <c r="J28" s="128"/>
      <c r="K28" s="192" t="str">
        <f>IF(D28=0,"",D28-I28)</f>
        <v/>
      </c>
      <c r="L28" s="131"/>
      <c r="M28" s="191"/>
      <c r="N28" s="93"/>
    </row>
    <row r="29" spans="1:14" ht="3.75" customHeight="1" thickBot="1" x14ac:dyDescent="0.25">
      <c r="A29" s="91"/>
      <c r="B29" s="224"/>
      <c r="C29" s="6"/>
      <c r="D29" s="133"/>
      <c r="E29" s="134"/>
      <c r="F29" s="135"/>
      <c r="G29" s="136"/>
      <c r="H29" s="136"/>
      <c r="I29" s="136"/>
      <c r="J29" s="135"/>
      <c r="K29" s="136"/>
      <c r="L29" s="135"/>
      <c r="M29" s="137"/>
      <c r="N29" s="93"/>
    </row>
    <row r="30" spans="1:14" ht="26.25" thickBot="1" x14ac:dyDescent="0.25">
      <c r="A30" s="91"/>
      <c r="B30" s="300" t="s">
        <v>23</v>
      </c>
      <c r="C30" s="92"/>
      <c r="D30" s="197" t="s">
        <v>10</v>
      </c>
      <c r="E30" s="204" t="s">
        <v>11</v>
      </c>
      <c r="F30" s="92"/>
      <c r="G30" s="357" t="str">
        <f>IF(I39=0,"",IF(D39=0,"Preencher coluna Orçamento para melhor funcionamento da Planilha.",IF(I39&lt;(D39*80%),"Sinal Verde - Abaixo do Orçado",IF(D39=I39,"Sinal Amarelo - Igual ao Orçado",IF(D39&gt;I39,"Sinal Amarelo - Próximo ao Orçado","Sinal Vermelho - Passou do Orçado")))))</f>
        <v/>
      </c>
      <c r="H30" s="358"/>
      <c r="I30" s="204" t="s">
        <v>11</v>
      </c>
      <c r="J30" s="92"/>
      <c r="K30" s="198" t="s">
        <v>10</v>
      </c>
      <c r="L30" s="138"/>
      <c r="M30" s="198" t="s">
        <v>107</v>
      </c>
      <c r="N30" s="93"/>
    </row>
    <row r="31" spans="1:14" ht="12.75" customHeight="1" x14ac:dyDescent="0.2">
      <c r="A31" s="91"/>
      <c r="B31" s="121" t="s">
        <v>128</v>
      </c>
      <c r="C31" s="91"/>
      <c r="D31" s="122"/>
      <c r="E31" s="393" t="str">
        <f>IF(D39=0,"",D39/D130)</f>
        <v/>
      </c>
      <c r="F31" s="91"/>
      <c r="G31" s="97"/>
      <c r="H31" s="99"/>
      <c r="I31" s="393" t="str">
        <f>IF(I39=0,"",I39/I130)</f>
        <v/>
      </c>
      <c r="J31" s="91"/>
      <c r="K31" s="100" t="str">
        <f t="shared" ref="K31:K38" si="4">IF(D31=0,"",(D31-G31-H31))</f>
        <v/>
      </c>
      <c r="L31" s="94"/>
      <c r="M31" s="101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93"/>
    </row>
    <row r="32" spans="1:14" ht="12.75" customHeight="1" x14ac:dyDescent="0.2">
      <c r="A32" s="91"/>
      <c r="B32" s="96" t="s">
        <v>24</v>
      </c>
      <c r="C32" s="91"/>
      <c r="D32" s="122"/>
      <c r="E32" s="394"/>
      <c r="F32" s="91"/>
      <c r="G32" s="97"/>
      <c r="H32" s="99"/>
      <c r="I32" s="394"/>
      <c r="J32" s="91"/>
      <c r="K32" s="100" t="str">
        <f t="shared" si="4"/>
        <v/>
      </c>
      <c r="L32" s="94"/>
      <c r="M32" s="101" t="str">
        <f t="shared" si="5"/>
        <v/>
      </c>
      <c r="N32" s="93"/>
    </row>
    <row r="33" spans="1:14" ht="12.75" customHeight="1" x14ac:dyDescent="0.2">
      <c r="A33" s="91"/>
      <c r="B33" s="96" t="s">
        <v>25</v>
      </c>
      <c r="C33" s="91"/>
      <c r="D33" s="122"/>
      <c r="E33" s="394"/>
      <c r="F33" s="91"/>
      <c r="G33" s="106"/>
      <c r="H33" s="139"/>
      <c r="I33" s="394"/>
      <c r="J33" s="91"/>
      <c r="K33" s="100" t="str">
        <f t="shared" si="4"/>
        <v/>
      </c>
      <c r="L33" s="94"/>
      <c r="M33" s="101" t="str">
        <f t="shared" si="5"/>
        <v/>
      </c>
      <c r="N33" s="93"/>
    </row>
    <row r="34" spans="1:14" ht="12.75" customHeight="1" x14ac:dyDescent="0.2">
      <c r="A34" s="91"/>
      <c r="B34" s="96" t="s">
        <v>20</v>
      </c>
      <c r="C34" s="91"/>
      <c r="D34" s="122"/>
      <c r="E34" s="394"/>
      <c r="F34" s="91"/>
      <c r="G34" s="125"/>
      <c r="H34" s="126"/>
      <c r="I34" s="394"/>
      <c r="J34" s="91"/>
      <c r="K34" s="100" t="str">
        <f t="shared" si="4"/>
        <v/>
      </c>
      <c r="L34" s="94"/>
      <c r="M34" s="101" t="str">
        <f t="shared" si="5"/>
        <v/>
      </c>
      <c r="N34" s="93"/>
    </row>
    <row r="35" spans="1:14" ht="12.75" customHeight="1" x14ac:dyDescent="0.2">
      <c r="A35" s="91"/>
      <c r="B35" s="96" t="s">
        <v>21</v>
      </c>
      <c r="C35" s="91"/>
      <c r="D35" s="122"/>
      <c r="E35" s="394"/>
      <c r="F35" s="91"/>
      <c r="G35" s="125"/>
      <c r="H35" s="126"/>
      <c r="I35" s="394"/>
      <c r="J35" s="91"/>
      <c r="K35" s="100" t="str">
        <f t="shared" si="4"/>
        <v/>
      </c>
      <c r="L35" s="94"/>
      <c r="M35" s="101" t="str">
        <f t="shared" si="5"/>
        <v/>
      </c>
      <c r="N35" s="93"/>
    </row>
    <row r="36" spans="1:14" ht="12.75" customHeight="1" x14ac:dyDescent="0.2">
      <c r="A36" s="91"/>
      <c r="B36" s="105"/>
      <c r="C36" s="91"/>
      <c r="D36" s="122"/>
      <c r="E36" s="394"/>
      <c r="F36" s="91"/>
      <c r="G36" s="122"/>
      <c r="H36" s="122"/>
      <c r="I36" s="394"/>
      <c r="J36" s="91"/>
      <c r="K36" s="100" t="str">
        <f t="shared" si="4"/>
        <v/>
      </c>
      <c r="L36" s="94"/>
      <c r="M36" s="101" t="str">
        <f t="shared" si="5"/>
        <v/>
      </c>
      <c r="N36" s="93"/>
    </row>
    <row r="37" spans="1:14" ht="12.75" customHeight="1" x14ac:dyDescent="0.2">
      <c r="A37" s="91"/>
      <c r="B37" s="105"/>
      <c r="C37" s="91"/>
      <c r="D37" s="122"/>
      <c r="E37" s="394"/>
      <c r="F37" s="91"/>
      <c r="G37" s="122"/>
      <c r="H37" s="122"/>
      <c r="I37" s="394"/>
      <c r="J37" s="91"/>
      <c r="K37" s="100" t="str">
        <f t="shared" si="4"/>
        <v/>
      </c>
      <c r="L37" s="94"/>
      <c r="M37" s="101" t="str">
        <f t="shared" si="5"/>
        <v/>
      </c>
      <c r="N37" s="93"/>
    </row>
    <row r="38" spans="1:14" ht="13.5" customHeight="1" thickBot="1" x14ac:dyDescent="0.25">
      <c r="A38" s="91"/>
      <c r="B38" s="140"/>
      <c r="C38" s="91"/>
      <c r="D38" s="122"/>
      <c r="E38" s="395"/>
      <c r="F38" s="91"/>
      <c r="G38" s="122"/>
      <c r="H38" s="122"/>
      <c r="I38" s="395"/>
      <c r="J38" s="91"/>
      <c r="K38" s="100" t="str">
        <f t="shared" si="4"/>
        <v/>
      </c>
      <c r="L38" s="94"/>
      <c r="M38" s="101" t="str">
        <f t="shared" si="5"/>
        <v/>
      </c>
      <c r="N38" s="93"/>
    </row>
    <row r="39" spans="1:14" ht="13.5" thickBot="1" x14ac:dyDescent="0.25">
      <c r="A39" s="142"/>
      <c r="B39" s="203" t="s">
        <v>26</v>
      </c>
      <c r="C39" s="143"/>
      <c r="D39" s="205">
        <f>SUM(D31:D38)</f>
        <v>0</v>
      </c>
      <c r="E39" s="205"/>
      <c r="F39" s="143"/>
      <c r="G39" s="205">
        <f>SUM(G31:G38)</f>
        <v>0</v>
      </c>
      <c r="H39" s="205">
        <f>SUM(H31:H38)</f>
        <v>0</v>
      </c>
      <c r="I39" s="205">
        <f>G39+H39</f>
        <v>0</v>
      </c>
      <c r="J39" s="143"/>
      <c r="K39" s="192" t="str">
        <f>IF(D39=0,"",D39-I39)</f>
        <v/>
      </c>
      <c r="L39" s="144"/>
      <c r="M39" s="192"/>
      <c r="N39" s="93"/>
    </row>
    <row r="40" spans="1:14" ht="3.75" customHeight="1" thickBot="1" x14ac:dyDescent="0.25">
      <c r="A40" s="91"/>
      <c r="B40" s="132"/>
      <c r="C40" s="6"/>
      <c r="D40" s="133"/>
      <c r="E40" s="134"/>
      <c r="F40" s="135"/>
      <c r="G40" s="136"/>
      <c r="H40" s="136"/>
      <c r="I40" s="136"/>
      <c r="J40" s="135"/>
      <c r="K40" s="136"/>
      <c r="L40" s="135"/>
      <c r="M40" s="137"/>
      <c r="N40" s="93"/>
    </row>
    <row r="41" spans="1:14" ht="26.25" thickBot="1" x14ac:dyDescent="0.25">
      <c r="A41" s="91"/>
      <c r="B41" s="300" t="s">
        <v>27</v>
      </c>
      <c r="C41" s="92"/>
      <c r="D41" s="206" t="s">
        <v>10</v>
      </c>
      <c r="E41" s="204" t="s">
        <v>11</v>
      </c>
      <c r="F41" s="92"/>
      <c r="G41" s="357" t="str">
        <f>IF(I50=0,"",IF(D50=0,"Preencher coluna Orçamento para melhor funcionamento da Planilha.",IF(I50&lt;(D50*80%),"Sinal Verde - Abaixo do Orçado",IF(D50=I50,"Sinal Amarelo - Igual ao Orçado",IF(D50&gt;I50,"Sinal Amarelo - Próximo ao Orçado","Sinal Vermelho - Passou do Orçado")))))</f>
        <v/>
      </c>
      <c r="H41" s="358"/>
      <c r="I41" s="204" t="s">
        <v>11</v>
      </c>
      <c r="J41" s="92"/>
      <c r="K41" s="198" t="s">
        <v>10</v>
      </c>
      <c r="L41" s="138"/>
      <c r="M41" s="198" t="s">
        <v>107</v>
      </c>
      <c r="N41" s="93"/>
    </row>
    <row r="42" spans="1:14" ht="12.75" customHeight="1" x14ac:dyDescent="0.2">
      <c r="A42" s="91"/>
      <c r="B42" s="121" t="s">
        <v>28</v>
      </c>
      <c r="C42" s="91"/>
      <c r="D42" s="122"/>
      <c r="E42" s="393" t="str">
        <f>IF(D50=0,"",D50/D130)</f>
        <v/>
      </c>
      <c r="F42" s="91"/>
      <c r="G42" s="97"/>
      <c r="H42" s="99"/>
      <c r="I42" s="393" t="str">
        <f>IF(I50=0,"",I50/I130)</f>
        <v/>
      </c>
      <c r="J42" s="91"/>
      <c r="K42" s="100" t="str">
        <f t="shared" ref="K42:K49" si="6">IF(D42=0,"",(D42-G42-H42))</f>
        <v/>
      </c>
      <c r="L42" s="94"/>
      <c r="M42" s="101" t="str">
        <f t="shared" ref="M42:M49" si="7">IF((G42+H42)=0,"",IF(D42=0,"",IF((G42+H42)&lt;(D42*80%),"Abaixo do Orçado",IF(D42=(G42+H42),"Igual ao Orçado",IF(D42&gt;(G42+H42),"Próximo ao Orçado","Passou do Orçado")))))</f>
        <v/>
      </c>
      <c r="N42" s="93"/>
    </row>
    <row r="43" spans="1:14" x14ac:dyDescent="0.2">
      <c r="A43" s="91"/>
      <c r="B43" s="96" t="s">
        <v>29</v>
      </c>
      <c r="C43" s="91"/>
      <c r="D43" s="122"/>
      <c r="E43" s="394"/>
      <c r="F43" s="91"/>
      <c r="G43" s="97"/>
      <c r="H43" s="99"/>
      <c r="I43" s="394"/>
      <c r="J43" s="91"/>
      <c r="K43" s="100" t="str">
        <f t="shared" si="6"/>
        <v/>
      </c>
      <c r="L43" s="94"/>
      <c r="M43" s="101" t="str">
        <f t="shared" si="7"/>
        <v/>
      </c>
      <c r="N43" s="93"/>
    </row>
    <row r="44" spans="1:14" ht="12.75" customHeight="1" x14ac:dyDescent="0.2">
      <c r="A44" s="91"/>
      <c r="B44" s="96" t="s">
        <v>30</v>
      </c>
      <c r="C44" s="91"/>
      <c r="D44" s="122"/>
      <c r="E44" s="394"/>
      <c r="F44" s="91"/>
      <c r="G44" s="97"/>
      <c r="H44" s="99"/>
      <c r="I44" s="394"/>
      <c r="J44" s="91"/>
      <c r="K44" s="100" t="str">
        <f t="shared" si="6"/>
        <v/>
      </c>
      <c r="L44" s="94"/>
      <c r="M44" s="101" t="str">
        <f t="shared" si="7"/>
        <v/>
      </c>
      <c r="N44" s="93"/>
    </row>
    <row r="45" spans="1:14" ht="12.75" customHeight="1" x14ac:dyDescent="0.2">
      <c r="A45" s="91"/>
      <c r="B45" s="96" t="s">
        <v>20</v>
      </c>
      <c r="C45" s="91"/>
      <c r="D45" s="122"/>
      <c r="E45" s="394"/>
      <c r="F45" s="91"/>
      <c r="G45" s="97"/>
      <c r="H45" s="99"/>
      <c r="I45" s="394"/>
      <c r="J45" s="91"/>
      <c r="K45" s="100" t="str">
        <f t="shared" si="6"/>
        <v/>
      </c>
      <c r="L45" s="94"/>
      <c r="M45" s="101" t="str">
        <f t="shared" si="7"/>
        <v/>
      </c>
      <c r="N45" s="93"/>
    </row>
    <row r="46" spans="1:14" ht="12.75" customHeight="1" x14ac:dyDescent="0.2">
      <c r="A46" s="91"/>
      <c r="B46" s="96" t="s">
        <v>21</v>
      </c>
      <c r="C46" s="91"/>
      <c r="D46" s="122"/>
      <c r="E46" s="394"/>
      <c r="F46" s="91"/>
      <c r="G46" s="122"/>
      <c r="H46" s="122"/>
      <c r="I46" s="394"/>
      <c r="J46" s="91"/>
      <c r="K46" s="100" t="str">
        <f t="shared" si="6"/>
        <v/>
      </c>
      <c r="L46" s="94"/>
      <c r="M46" s="101" t="str">
        <f t="shared" si="7"/>
        <v/>
      </c>
      <c r="N46" s="93"/>
    </row>
    <row r="47" spans="1:14" ht="12.75" customHeight="1" x14ac:dyDescent="0.2">
      <c r="A47" s="91"/>
      <c r="B47" s="105"/>
      <c r="C47" s="91"/>
      <c r="D47" s="122"/>
      <c r="E47" s="394"/>
      <c r="F47" s="91"/>
      <c r="G47" s="122"/>
      <c r="H47" s="122"/>
      <c r="I47" s="394"/>
      <c r="J47" s="91"/>
      <c r="K47" s="100" t="str">
        <f t="shared" si="6"/>
        <v/>
      </c>
      <c r="L47" s="94"/>
      <c r="M47" s="101" t="str">
        <f t="shared" si="7"/>
        <v/>
      </c>
      <c r="N47" s="93"/>
    </row>
    <row r="48" spans="1:14" ht="12.75" customHeight="1" x14ac:dyDescent="0.2">
      <c r="A48" s="91"/>
      <c r="B48" s="105"/>
      <c r="C48" s="91"/>
      <c r="D48" s="122"/>
      <c r="E48" s="394"/>
      <c r="F48" s="91"/>
      <c r="G48" s="122"/>
      <c r="H48" s="122"/>
      <c r="I48" s="394"/>
      <c r="J48" s="91"/>
      <c r="K48" s="100" t="str">
        <f t="shared" si="6"/>
        <v/>
      </c>
      <c r="L48" s="94"/>
      <c r="M48" s="101" t="str">
        <f t="shared" si="7"/>
        <v/>
      </c>
      <c r="N48" s="93"/>
    </row>
    <row r="49" spans="1:14" ht="13.5" customHeight="1" thickBot="1" x14ac:dyDescent="0.25">
      <c r="A49" s="91"/>
      <c r="B49" s="140"/>
      <c r="C49" s="91"/>
      <c r="D49" s="122"/>
      <c r="E49" s="395"/>
      <c r="F49" s="91"/>
      <c r="G49" s="122"/>
      <c r="H49" s="122"/>
      <c r="I49" s="395"/>
      <c r="J49" s="91"/>
      <c r="K49" s="100" t="str">
        <f t="shared" si="6"/>
        <v/>
      </c>
      <c r="L49" s="94"/>
      <c r="M49" s="101" t="str">
        <f t="shared" si="7"/>
        <v/>
      </c>
      <c r="N49" s="93"/>
    </row>
    <row r="50" spans="1:14" ht="13.5" thickBot="1" x14ac:dyDescent="0.25">
      <c r="A50" s="91"/>
      <c r="B50" s="207" t="s">
        <v>31</v>
      </c>
      <c r="C50" s="128"/>
      <c r="D50" s="208">
        <f>SUM(D42:D49)</f>
        <v>0</v>
      </c>
      <c r="E50" s="205"/>
      <c r="F50" s="128"/>
      <c r="G50" s="208">
        <f>SUM(G42:G49)</f>
        <v>0</v>
      </c>
      <c r="H50" s="209">
        <f>SUM(H42:H49)</f>
        <v>0</v>
      </c>
      <c r="I50" s="205">
        <f>G50+H50</f>
        <v>0</v>
      </c>
      <c r="J50" s="128"/>
      <c r="K50" s="192" t="str">
        <f>IF(D50=0,"",D50-I50)</f>
        <v/>
      </c>
      <c r="L50" s="145"/>
      <c r="M50" s="210"/>
      <c r="N50" s="93"/>
    </row>
    <row r="51" spans="1:14" ht="3.75" customHeight="1" thickBot="1" x14ac:dyDescent="0.25">
      <c r="A51" s="91"/>
      <c r="B51" s="132"/>
      <c r="C51" s="6"/>
      <c r="D51" s="133"/>
      <c r="E51" s="134"/>
      <c r="F51" s="135"/>
      <c r="G51" s="136"/>
      <c r="H51" s="136"/>
      <c r="I51" s="136"/>
      <c r="J51" s="135"/>
      <c r="K51" s="136"/>
      <c r="L51" s="135"/>
      <c r="M51" s="137"/>
      <c r="N51" s="93"/>
    </row>
    <row r="52" spans="1:14" ht="27" customHeight="1" thickBot="1" x14ac:dyDescent="0.25">
      <c r="A52" s="91"/>
      <c r="B52" s="300" t="s">
        <v>121</v>
      </c>
      <c r="C52" s="92"/>
      <c r="D52" s="206" t="s">
        <v>10</v>
      </c>
      <c r="E52" s="204" t="s">
        <v>11</v>
      </c>
      <c r="F52" s="92"/>
      <c r="G52" s="357" t="str">
        <f>IF(I62=0,"",IF(D62=0,"Preencher coluna Orçamento para melhor funcionamento da Planilha.",IF(I62&lt;(D62*80%),"Sinal Verde - Abaixo do Orçado",IF(D62=I62,"Sinal Amarelo - Igual ao Orçado",IF(D62&gt;I62,"Sinal Amarelo - Próximo ao Orçado","Sinal Vermelho - Passou do Orçado")))))</f>
        <v/>
      </c>
      <c r="H52" s="358"/>
      <c r="I52" s="204" t="s">
        <v>11</v>
      </c>
      <c r="J52" s="92"/>
      <c r="K52" s="198" t="s">
        <v>10</v>
      </c>
      <c r="L52" s="138"/>
      <c r="M52" s="198" t="s">
        <v>107</v>
      </c>
      <c r="N52" s="93"/>
    </row>
    <row r="53" spans="1:14" ht="12.75" customHeight="1" x14ac:dyDescent="0.2">
      <c r="A53" s="91"/>
      <c r="B53" s="121" t="s">
        <v>112</v>
      </c>
      <c r="C53" s="91"/>
      <c r="D53" s="122"/>
      <c r="E53" s="393" t="str">
        <f>IF(D62=0,"",D62/D130)</f>
        <v/>
      </c>
      <c r="F53" s="91"/>
      <c r="G53" s="97"/>
      <c r="H53" s="99"/>
      <c r="I53" s="393" t="str">
        <f>IF(I62=0,"",I62/I130)</f>
        <v/>
      </c>
      <c r="J53" s="91"/>
      <c r="K53" s="100" t="str">
        <f t="shared" ref="K53:K61" si="8">IF(D53=0,"",(D53-G53-H53))</f>
        <v/>
      </c>
      <c r="L53" s="94"/>
      <c r="M53" s="101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93"/>
    </row>
    <row r="54" spans="1:14" x14ac:dyDescent="0.2">
      <c r="A54" s="91"/>
      <c r="B54" s="96" t="s">
        <v>47</v>
      </c>
      <c r="C54" s="91"/>
      <c r="D54" s="122"/>
      <c r="E54" s="394"/>
      <c r="F54" s="91"/>
      <c r="G54" s="97"/>
      <c r="H54" s="99"/>
      <c r="I54" s="394"/>
      <c r="J54" s="91"/>
      <c r="K54" s="100" t="str">
        <f t="shared" si="8"/>
        <v/>
      </c>
      <c r="L54" s="94"/>
      <c r="M54" s="101" t="str">
        <f t="shared" si="9"/>
        <v/>
      </c>
      <c r="N54" s="93"/>
    </row>
    <row r="55" spans="1:14" ht="12.75" customHeight="1" x14ac:dyDescent="0.2">
      <c r="A55" s="91"/>
      <c r="B55" s="96" t="s">
        <v>48</v>
      </c>
      <c r="C55" s="91"/>
      <c r="D55" s="122"/>
      <c r="E55" s="394"/>
      <c r="F55" s="91"/>
      <c r="G55" s="122"/>
      <c r="H55" s="122"/>
      <c r="I55" s="394"/>
      <c r="J55" s="91"/>
      <c r="K55" s="100" t="str">
        <f t="shared" si="8"/>
        <v/>
      </c>
      <c r="L55" s="94"/>
      <c r="M55" s="101" t="str">
        <f t="shared" si="9"/>
        <v/>
      </c>
      <c r="N55" s="93"/>
    </row>
    <row r="56" spans="1:14" ht="12.75" customHeight="1" x14ac:dyDescent="0.2">
      <c r="A56" s="91"/>
      <c r="B56" s="96" t="s">
        <v>127</v>
      </c>
      <c r="C56" s="91"/>
      <c r="D56" s="122"/>
      <c r="E56" s="394"/>
      <c r="F56" s="91"/>
      <c r="G56" s="122"/>
      <c r="H56" s="122"/>
      <c r="I56" s="394"/>
      <c r="J56" s="91"/>
      <c r="K56" s="100" t="str">
        <f t="shared" si="8"/>
        <v/>
      </c>
      <c r="L56" s="94"/>
      <c r="M56" s="101" t="str">
        <f t="shared" si="9"/>
        <v/>
      </c>
      <c r="N56" s="93"/>
    </row>
    <row r="57" spans="1:14" ht="12.75" customHeight="1" x14ac:dyDescent="0.2">
      <c r="A57" s="91"/>
      <c r="B57" s="96" t="s">
        <v>38</v>
      </c>
      <c r="C57" s="91"/>
      <c r="D57" s="122"/>
      <c r="E57" s="394"/>
      <c r="F57" s="91"/>
      <c r="G57" s="122"/>
      <c r="H57" s="122"/>
      <c r="I57" s="394"/>
      <c r="J57" s="91"/>
      <c r="K57" s="100" t="str">
        <f t="shared" si="8"/>
        <v/>
      </c>
      <c r="L57" s="94"/>
      <c r="M57" s="101" t="str">
        <f t="shared" si="9"/>
        <v/>
      </c>
      <c r="N57" s="93"/>
    </row>
    <row r="58" spans="1:14" ht="12.75" customHeight="1" x14ac:dyDescent="0.2">
      <c r="A58" s="91"/>
      <c r="B58" s="96" t="s">
        <v>39</v>
      </c>
      <c r="C58" s="91"/>
      <c r="D58" s="122"/>
      <c r="E58" s="394"/>
      <c r="F58" s="91"/>
      <c r="G58" s="122"/>
      <c r="H58" s="122"/>
      <c r="I58" s="394"/>
      <c r="J58" s="91"/>
      <c r="K58" s="100" t="str">
        <f t="shared" si="8"/>
        <v/>
      </c>
      <c r="L58" s="94"/>
      <c r="M58" s="101" t="str">
        <f t="shared" si="9"/>
        <v/>
      </c>
      <c r="N58" s="93"/>
    </row>
    <row r="59" spans="1:14" ht="12.75" customHeight="1" x14ac:dyDescent="0.2">
      <c r="A59" s="91"/>
      <c r="B59" s="96"/>
      <c r="C59" s="91"/>
      <c r="D59" s="122"/>
      <c r="E59" s="394"/>
      <c r="F59" s="91"/>
      <c r="G59" s="122"/>
      <c r="H59" s="122"/>
      <c r="I59" s="394"/>
      <c r="J59" s="91"/>
      <c r="K59" s="100" t="str">
        <f t="shared" si="8"/>
        <v/>
      </c>
      <c r="L59" s="94"/>
      <c r="M59" s="101" t="str">
        <f t="shared" si="9"/>
        <v/>
      </c>
      <c r="N59" s="93"/>
    </row>
    <row r="60" spans="1:14" ht="12.75" customHeight="1" x14ac:dyDescent="0.2">
      <c r="A60" s="91"/>
      <c r="B60" s="96"/>
      <c r="C60" s="91"/>
      <c r="D60" s="122"/>
      <c r="E60" s="394"/>
      <c r="F60" s="91"/>
      <c r="G60" s="122"/>
      <c r="H60" s="122"/>
      <c r="I60" s="394"/>
      <c r="J60" s="91"/>
      <c r="K60" s="100" t="str">
        <f t="shared" si="8"/>
        <v/>
      </c>
      <c r="L60" s="94"/>
      <c r="M60" s="101" t="str">
        <f t="shared" si="9"/>
        <v/>
      </c>
      <c r="N60" s="93"/>
    </row>
    <row r="61" spans="1:14" ht="13.5" customHeight="1" thickBot="1" x14ac:dyDescent="0.25">
      <c r="A61" s="91"/>
      <c r="B61" s="140"/>
      <c r="C61" s="128"/>
      <c r="D61" s="146"/>
      <c r="E61" s="395"/>
      <c r="F61" s="91"/>
      <c r="G61" s="146"/>
      <c r="H61" s="146"/>
      <c r="I61" s="395"/>
      <c r="J61" s="91"/>
      <c r="K61" s="100" t="str">
        <f t="shared" si="8"/>
        <v/>
      </c>
      <c r="L61" s="94"/>
      <c r="M61" s="101" t="str">
        <f t="shared" si="9"/>
        <v/>
      </c>
      <c r="N61" s="93"/>
    </row>
    <row r="62" spans="1:14" ht="13.5" thickBot="1" x14ac:dyDescent="0.25">
      <c r="A62" s="91"/>
      <c r="B62" s="207" t="s">
        <v>40</v>
      </c>
      <c r="C62" s="128"/>
      <c r="D62" s="205">
        <f>SUM(D53:D61)</f>
        <v>0</v>
      </c>
      <c r="E62" s="211"/>
      <c r="F62" s="128"/>
      <c r="G62" s="202">
        <f>SUM(G53:G61)</f>
        <v>0</v>
      </c>
      <c r="H62" s="212">
        <f>SUM(H53:H61)</f>
        <v>0</v>
      </c>
      <c r="I62" s="211">
        <f>G62+H62</f>
        <v>0</v>
      </c>
      <c r="J62" s="128"/>
      <c r="K62" s="192" t="str">
        <f>IF(D62=0,"",D62-I62)</f>
        <v/>
      </c>
      <c r="L62" s="145"/>
      <c r="M62" s="192"/>
      <c r="N62" s="93"/>
    </row>
    <row r="63" spans="1:14" ht="3.75" customHeight="1" thickBot="1" x14ac:dyDescent="0.25">
      <c r="A63" s="91"/>
      <c r="B63" s="132"/>
      <c r="C63" s="6"/>
      <c r="D63" s="133"/>
      <c r="E63" s="134"/>
      <c r="F63" s="135"/>
      <c r="G63" s="136"/>
      <c r="H63" s="136"/>
      <c r="I63" s="136"/>
      <c r="J63" s="135"/>
      <c r="K63" s="136"/>
      <c r="L63" s="135"/>
      <c r="M63" s="137"/>
      <c r="N63" s="93"/>
    </row>
    <row r="64" spans="1:14" ht="26.25" thickBot="1" x14ac:dyDescent="0.25">
      <c r="A64" s="91"/>
      <c r="B64" s="300" t="s">
        <v>41</v>
      </c>
      <c r="C64" s="92"/>
      <c r="D64" s="206" t="s">
        <v>10</v>
      </c>
      <c r="E64" s="204" t="s">
        <v>11</v>
      </c>
      <c r="F64" s="92"/>
      <c r="G64" s="357" t="str">
        <f>IF(I74=0,"",IF(D74=0,"Preencher coluna Orçamento para melhor funcionamento da Planilha.",IF(I74&lt;(D74*80%),"Sinal Verde - Abaixo do Orçado",IF(D74=I74,"Sinal Amarelo - Igual ao Orçado",IF(D74&gt;I74,"Sinal Amarelo - Próximo ao Orçado","Sinal Vermelho - Passou do Orçado")))))</f>
        <v/>
      </c>
      <c r="H64" s="358"/>
      <c r="I64" s="204" t="s">
        <v>11</v>
      </c>
      <c r="J64" s="92"/>
      <c r="K64" s="198" t="s">
        <v>10</v>
      </c>
      <c r="L64" s="138"/>
      <c r="M64" s="198" t="s">
        <v>107</v>
      </c>
      <c r="N64" s="93"/>
    </row>
    <row r="65" spans="1:14" ht="12.75" customHeight="1" x14ac:dyDescent="0.2">
      <c r="A65" s="91"/>
      <c r="B65" s="121" t="s">
        <v>42</v>
      </c>
      <c r="C65" s="91"/>
      <c r="D65" s="122"/>
      <c r="E65" s="393" t="str">
        <f>IF(D74=0,"",D74/D130)</f>
        <v/>
      </c>
      <c r="F65" s="91"/>
      <c r="G65" s="97"/>
      <c r="H65" s="99"/>
      <c r="I65" s="393" t="str">
        <f>IF(I74=0,"",I74/I130)</f>
        <v/>
      </c>
      <c r="J65" s="91"/>
      <c r="K65" s="100" t="str">
        <f t="shared" ref="K65:K73" si="10">IF(D65=0,"",(D65-G65-H65))</f>
        <v/>
      </c>
      <c r="L65" s="94"/>
      <c r="M65" s="101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93"/>
    </row>
    <row r="66" spans="1:14" x14ac:dyDescent="0.2">
      <c r="A66" s="91"/>
      <c r="B66" s="96" t="s">
        <v>43</v>
      </c>
      <c r="C66" s="91"/>
      <c r="D66" s="122"/>
      <c r="E66" s="394"/>
      <c r="F66" s="91"/>
      <c r="G66" s="97"/>
      <c r="H66" s="99"/>
      <c r="I66" s="394"/>
      <c r="J66" s="91"/>
      <c r="K66" s="100" t="str">
        <f t="shared" si="10"/>
        <v/>
      </c>
      <c r="L66" s="94"/>
      <c r="M66" s="101" t="str">
        <f t="shared" si="11"/>
        <v/>
      </c>
      <c r="N66" s="93"/>
    </row>
    <row r="67" spans="1:14" ht="12.75" customHeight="1" x14ac:dyDescent="0.2">
      <c r="A67" s="91"/>
      <c r="B67" s="96" t="s">
        <v>44</v>
      </c>
      <c r="C67" s="91"/>
      <c r="D67" s="122"/>
      <c r="E67" s="394"/>
      <c r="F67" s="91"/>
      <c r="G67" s="97"/>
      <c r="H67" s="99"/>
      <c r="I67" s="394"/>
      <c r="J67" s="91"/>
      <c r="K67" s="100" t="str">
        <f t="shared" si="10"/>
        <v/>
      </c>
      <c r="L67" s="94"/>
      <c r="M67" s="101" t="str">
        <f t="shared" si="11"/>
        <v/>
      </c>
      <c r="N67" s="93"/>
    </row>
    <row r="68" spans="1:14" ht="12.75" customHeight="1" x14ac:dyDescent="0.2">
      <c r="A68" s="91"/>
      <c r="B68" s="96" t="s">
        <v>45</v>
      </c>
      <c r="C68" s="91"/>
      <c r="D68" s="122"/>
      <c r="E68" s="394"/>
      <c r="F68" s="91"/>
      <c r="G68" s="97"/>
      <c r="H68" s="99"/>
      <c r="I68" s="394"/>
      <c r="J68" s="91"/>
      <c r="K68" s="100" t="str">
        <f t="shared" si="10"/>
        <v/>
      </c>
      <c r="L68" s="94"/>
      <c r="M68" s="101" t="str">
        <f t="shared" si="11"/>
        <v/>
      </c>
      <c r="N68" s="93"/>
    </row>
    <row r="69" spans="1:14" ht="12.75" customHeight="1" x14ac:dyDescent="0.2">
      <c r="A69" s="91"/>
      <c r="B69" s="96" t="s">
        <v>38</v>
      </c>
      <c r="C69" s="91"/>
      <c r="D69" s="122"/>
      <c r="E69" s="394"/>
      <c r="F69" s="91"/>
      <c r="G69" s="97"/>
      <c r="H69" s="99"/>
      <c r="I69" s="394"/>
      <c r="J69" s="91"/>
      <c r="K69" s="100" t="str">
        <f t="shared" si="10"/>
        <v/>
      </c>
      <c r="L69" s="94"/>
      <c r="M69" s="101" t="str">
        <f t="shared" si="11"/>
        <v/>
      </c>
      <c r="N69" s="93"/>
    </row>
    <row r="70" spans="1:14" ht="12.75" customHeight="1" x14ac:dyDescent="0.2">
      <c r="A70" s="91"/>
      <c r="B70" s="96" t="s">
        <v>39</v>
      </c>
      <c r="C70" s="91"/>
      <c r="D70" s="122"/>
      <c r="E70" s="394"/>
      <c r="F70" s="91"/>
      <c r="G70" s="97"/>
      <c r="H70" s="99"/>
      <c r="I70" s="394"/>
      <c r="J70" s="91"/>
      <c r="K70" s="100" t="str">
        <f t="shared" si="10"/>
        <v/>
      </c>
      <c r="L70" s="94"/>
      <c r="M70" s="101" t="str">
        <f t="shared" si="11"/>
        <v/>
      </c>
      <c r="N70" s="93"/>
    </row>
    <row r="71" spans="1:14" ht="12.75" customHeight="1" x14ac:dyDescent="0.2">
      <c r="A71" s="91"/>
      <c r="B71" s="105"/>
      <c r="C71" s="91"/>
      <c r="D71" s="122"/>
      <c r="E71" s="394"/>
      <c r="F71" s="91"/>
      <c r="G71" s="125"/>
      <c r="H71" s="126"/>
      <c r="I71" s="394"/>
      <c r="J71" s="91"/>
      <c r="K71" s="100" t="str">
        <f t="shared" si="10"/>
        <v/>
      </c>
      <c r="L71" s="94"/>
      <c r="M71" s="101" t="str">
        <f t="shared" si="11"/>
        <v/>
      </c>
      <c r="N71" s="93"/>
    </row>
    <row r="72" spans="1:14" ht="12.75" customHeight="1" x14ac:dyDescent="0.2">
      <c r="A72" s="91"/>
      <c r="B72" s="105"/>
      <c r="C72" s="91"/>
      <c r="D72" s="122"/>
      <c r="E72" s="394"/>
      <c r="F72" s="91"/>
      <c r="G72" s="122"/>
      <c r="H72" s="122"/>
      <c r="I72" s="394"/>
      <c r="J72" s="91"/>
      <c r="K72" s="100" t="str">
        <f t="shared" si="10"/>
        <v/>
      </c>
      <c r="L72" s="94"/>
      <c r="M72" s="101" t="str">
        <f t="shared" si="11"/>
        <v/>
      </c>
      <c r="N72" s="93"/>
    </row>
    <row r="73" spans="1:14" ht="13.5" customHeight="1" thickBot="1" x14ac:dyDescent="0.25">
      <c r="A73" s="91"/>
      <c r="B73" s="105"/>
      <c r="C73" s="91"/>
      <c r="D73" s="122"/>
      <c r="E73" s="395"/>
      <c r="F73" s="91"/>
      <c r="G73" s="122"/>
      <c r="H73" s="122"/>
      <c r="I73" s="395"/>
      <c r="J73" s="91"/>
      <c r="K73" s="100" t="str">
        <f t="shared" si="10"/>
        <v/>
      </c>
      <c r="L73" s="94"/>
      <c r="M73" s="101" t="str">
        <f t="shared" si="11"/>
        <v/>
      </c>
      <c r="N73" s="93"/>
    </row>
    <row r="74" spans="1:14" ht="13.5" thickBot="1" x14ac:dyDescent="0.25">
      <c r="A74" s="91"/>
      <c r="B74" s="203" t="s">
        <v>46</v>
      </c>
      <c r="C74" s="128"/>
      <c r="D74" s="208">
        <f>SUM(D65:D73)</f>
        <v>0</v>
      </c>
      <c r="E74" s="205"/>
      <c r="F74" s="128"/>
      <c r="G74" s="208">
        <f>SUM(G65:G73)</f>
        <v>0</v>
      </c>
      <c r="H74" s="209">
        <f>SUM(H65:H73)</f>
        <v>0</v>
      </c>
      <c r="I74" s="205">
        <f>G74+H74</f>
        <v>0</v>
      </c>
      <c r="J74" s="128"/>
      <c r="K74" s="192" t="str">
        <f>IF(D74=0,"",D74-I74)</f>
        <v/>
      </c>
      <c r="L74" s="145"/>
      <c r="M74" s="210"/>
      <c r="N74" s="93"/>
    </row>
    <row r="75" spans="1:14" ht="3.75" customHeight="1" thickBot="1" x14ac:dyDescent="0.25">
      <c r="A75" s="91"/>
      <c r="B75" s="132"/>
      <c r="C75" s="6"/>
      <c r="D75" s="133"/>
      <c r="E75" s="134"/>
      <c r="F75" s="135"/>
      <c r="G75" s="136"/>
      <c r="H75" s="136"/>
      <c r="I75" s="136"/>
      <c r="J75" s="135"/>
      <c r="K75" s="136"/>
      <c r="L75" s="135"/>
      <c r="M75" s="137"/>
      <c r="N75" s="93"/>
    </row>
    <row r="76" spans="1:14" ht="26.25" thickBot="1" x14ac:dyDescent="0.25">
      <c r="A76" s="91"/>
      <c r="B76" s="300" t="s">
        <v>122</v>
      </c>
      <c r="C76" s="92"/>
      <c r="D76" s="206" t="s">
        <v>10</v>
      </c>
      <c r="E76" s="204" t="s">
        <v>11</v>
      </c>
      <c r="F76" s="92"/>
      <c r="G76" s="357" t="str">
        <f>IF(I89=0,"",IF(D89=0,"Preencher coluna Orçamento para melhor funcionamento da Planilha.",IF(I89&lt;(D89*80%),"Sinal Verde - Abaixo do Orçado",IF(D89=I89,"Sinal Amarelo - Igual ao Orçado",IF(D89&gt;I89,"Sinal Amarelo - Próximo ao Orçado","Sinal Vermelho - Passou do Orçado")))))</f>
        <v/>
      </c>
      <c r="H76" s="358"/>
      <c r="I76" s="204" t="s">
        <v>11</v>
      </c>
      <c r="J76" s="92"/>
      <c r="K76" s="198" t="s">
        <v>10</v>
      </c>
      <c r="L76" s="138"/>
      <c r="M76" s="198" t="s">
        <v>107</v>
      </c>
      <c r="N76" s="93"/>
    </row>
    <row r="77" spans="1:14" ht="12.75" customHeight="1" x14ac:dyDescent="0.2">
      <c r="A77" s="91"/>
      <c r="B77" s="121" t="s">
        <v>32</v>
      </c>
      <c r="C77" s="91"/>
      <c r="D77" s="122"/>
      <c r="E77" s="393" t="str">
        <f>IF(D89=0,"",D89/D130)</f>
        <v/>
      </c>
      <c r="F77" s="91"/>
      <c r="G77" s="97"/>
      <c r="H77" s="99"/>
      <c r="I77" s="393" t="str">
        <f>IF(I89=0,"",I89/I130)</f>
        <v/>
      </c>
      <c r="J77" s="91"/>
      <c r="K77" s="100" t="str">
        <f t="shared" ref="K77:K88" si="12">IF(D77=0,"",(D77-G77-H77))</f>
        <v/>
      </c>
      <c r="L77" s="94"/>
      <c r="M77" s="101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93"/>
    </row>
    <row r="78" spans="1:14" x14ac:dyDescent="0.2">
      <c r="A78" s="91"/>
      <c r="B78" s="96" t="s">
        <v>33</v>
      </c>
      <c r="C78" s="91"/>
      <c r="D78" s="122"/>
      <c r="E78" s="394"/>
      <c r="F78" s="91"/>
      <c r="G78" s="97"/>
      <c r="H78" s="99"/>
      <c r="I78" s="394"/>
      <c r="J78" s="91"/>
      <c r="K78" s="100" t="str">
        <f t="shared" si="12"/>
        <v/>
      </c>
      <c r="L78" s="94"/>
      <c r="M78" s="101" t="str">
        <f t="shared" si="13"/>
        <v/>
      </c>
      <c r="N78" s="93"/>
    </row>
    <row r="79" spans="1:14" ht="12.75" customHeight="1" x14ac:dyDescent="0.2">
      <c r="A79" s="91"/>
      <c r="B79" s="96" t="s">
        <v>34</v>
      </c>
      <c r="C79" s="91"/>
      <c r="D79" s="122"/>
      <c r="E79" s="394"/>
      <c r="F79" s="91"/>
      <c r="G79" s="97"/>
      <c r="H79" s="99"/>
      <c r="I79" s="394"/>
      <c r="J79" s="91"/>
      <c r="K79" s="100" t="str">
        <f t="shared" si="12"/>
        <v/>
      </c>
      <c r="L79" s="94"/>
      <c r="M79" s="101" t="str">
        <f t="shared" si="13"/>
        <v/>
      </c>
      <c r="N79" s="93"/>
    </row>
    <row r="80" spans="1:14" ht="12.75" customHeight="1" x14ac:dyDescent="0.2">
      <c r="A80" s="91"/>
      <c r="B80" s="96" t="s">
        <v>35</v>
      </c>
      <c r="C80" s="91"/>
      <c r="D80" s="122"/>
      <c r="E80" s="394"/>
      <c r="F80" s="91"/>
      <c r="G80" s="97"/>
      <c r="H80" s="99"/>
      <c r="I80" s="394"/>
      <c r="J80" s="91"/>
      <c r="K80" s="100" t="str">
        <f t="shared" si="12"/>
        <v/>
      </c>
      <c r="L80" s="94"/>
      <c r="M80" s="101" t="str">
        <f t="shared" si="13"/>
        <v/>
      </c>
      <c r="N80" s="93"/>
    </row>
    <row r="81" spans="1:14" ht="12.75" customHeight="1" x14ac:dyDescent="0.2">
      <c r="A81" s="91"/>
      <c r="B81" s="96" t="s">
        <v>129</v>
      </c>
      <c r="C81" s="91"/>
      <c r="D81" s="122"/>
      <c r="E81" s="394"/>
      <c r="F81" s="91"/>
      <c r="G81" s="97"/>
      <c r="H81" s="99"/>
      <c r="I81" s="394"/>
      <c r="J81" s="91"/>
      <c r="K81" s="100" t="str">
        <f t="shared" si="12"/>
        <v/>
      </c>
      <c r="L81" s="94"/>
      <c r="M81" s="101" t="str">
        <f t="shared" si="13"/>
        <v/>
      </c>
      <c r="N81" s="93"/>
    </row>
    <row r="82" spans="1:14" ht="12.75" customHeight="1" x14ac:dyDescent="0.2">
      <c r="A82" s="91"/>
      <c r="B82" s="96" t="s">
        <v>36</v>
      </c>
      <c r="C82" s="91"/>
      <c r="D82" s="122"/>
      <c r="E82" s="394"/>
      <c r="F82" s="91"/>
      <c r="G82" s="97"/>
      <c r="H82" s="99"/>
      <c r="I82" s="394"/>
      <c r="J82" s="91"/>
      <c r="K82" s="100" t="str">
        <f t="shared" si="12"/>
        <v/>
      </c>
      <c r="L82" s="94"/>
      <c r="M82" s="101" t="str">
        <f t="shared" si="13"/>
        <v/>
      </c>
      <c r="N82" s="93"/>
    </row>
    <row r="83" spans="1:14" ht="12.75" customHeight="1" x14ac:dyDescent="0.2">
      <c r="A83" s="91"/>
      <c r="B83" s="96" t="s">
        <v>37</v>
      </c>
      <c r="C83" s="91"/>
      <c r="D83" s="122"/>
      <c r="E83" s="394"/>
      <c r="F83" s="91"/>
      <c r="G83" s="97"/>
      <c r="H83" s="99"/>
      <c r="I83" s="394"/>
      <c r="J83" s="91"/>
      <c r="K83" s="100" t="str">
        <f t="shared" si="12"/>
        <v/>
      </c>
      <c r="L83" s="94"/>
      <c r="M83" s="101" t="str">
        <f t="shared" si="13"/>
        <v/>
      </c>
      <c r="N83" s="93"/>
    </row>
    <row r="84" spans="1:14" ht="12.75" customHeight="1" x14ac:dyDescent="0.2">
      <c r="A84" s="91"/>
      <c r="B84" s="96" t="s">
        <v>38</v>
      </c>
      <c r="C84" s="91"/>
      <c r="D84" s="122"/>
      <c r="E84" s="394"/>
      <c r="F84" s="91"/>
      <c r="G84" s="97"/>
      <c r="H84" s="99"/>
      <c r="I84" s="394"/>
      <c r="J84" s="91"/>
      <c r="K84" s="100" t="str">
        <f t="shared" si="12"/>
        <v/>
      </c>
      <c r="L84" s="94"/>
      <c r="M84" s="101" t="str">
        <f t="shared" si="13"/>
        <v/>
      </c>
      <c r="N84" s="93"/>
    </row>
    <row r="85" spans="1:14" ht="12.75" customHeight="1" x14ac:dyDescent="0.2">
      <c r="A85" s="91"/>
      <c r="B85" s="96" t="s">
        <v>39</v>
      </c>
      <c r="C85" s="91"/>
      <c r="D85" s="122"/>
      <c r="E85" s="394"/>
      <c r="F85" s="91"/>
      <c r="G85" s="122"/>
      <c r="H85" s="122"/>
      <c r="I85" s="394"/>
      <c r="J85" s="91"/>
      <c r="K85" s="100" t="str">
        <f t="shared" si="12"/>
        <v/>
      </c>
      <c r="L85" s="94"/>
      <c r="M85" s="101" t="str">
        <f t="shared" si="13"/>
        <v/>
      </c>
      <c r="N85" s="93"/>
    </row>
    <row r="86" spans="1:14" ht="12.75" customHeight="1" x14ac:dyDescent="0.2">
      <c r="A86" s="91"/>
      <c r="B86" s="105"/>
      <c r="C86" s="91"/>
      <c r="D86" s="122"/>
      <c r="E86" s="394"/>
      <c r="F86" s="91"/>
      <c r="G86" s="122"/>
      <c r="H86" s="122"/>
      <c r="I86" s="394"/>
      <c r="J86" s="91"/>
      <c r="K86" s="100" t="str">
        <f t="shared" si="12"/>
        <v/>
      </c>
      <c r="L86" s="94"/>
      <c r="M86" s="101" t="str">
        <f t="shared" si="13"/>
        <v/>
      </c>
      <c r="N86" s="93"/>
    </row>
    <row r="87" spans="1:14" ht="12.75" customHeight="1" x14ac:dyDescent="0.2">
      <c r="A87" s="91"/>
      <c r="B87" s="105"/>
      <c r="C87" s="91"/>
      <c r="D87" s="122"/>
      <c r="E87" s="394"/>
      <c r="F87" s="91"/>
      <c r="G87" s="122"/>
      <c r="H87" s="122"/>
      <c r="I87" s="394"/>
      <c r="J87" s="91"/>
      <c r="K87" s="100" t="str">
        <f t="shared" si="12"/>
        <v/>
      </c>
      <c r="L87" s="94"/>
      <c r="M87" s="101" t="str">
        <f t="shared" si="13"/>
        <v/>
      </c>
      <c r="N87" s="93"/>
    </row>
    <row r="88" spans="1:14" ht="13.5" customHeight="1" thickBot="1" x14ac:dyDescent="0.25">
      <c r="A88" s="91"/>
      <c r="B88" s="105"/>
      <c r="C88" s="91"/>
      <c r="D88" s="122"/>
      <c r="E88" s="395"/>
      <c r="F88" s="91"/>
      <c r="G88" s="122"/>
      <c r="H88" s="122"/>
      <c r="I88" s="395"/>
      <c r="J88" s="91"/>
      <c r="K88" s="100" t="str">
        <f t="shared" si="12"/>
        <v/>
      </c>
      <c r="L88" s="94"/>
      <c r="M88" s="101" t="str">
        <f t="shared" si="13"/>
        <v/>
      </c>
      <c r="N88" s="93"/>
    </row>
    <row r="89" spans="1:14" ht="13.5" thickBot="1" x14ac:dyDescent="0.25">
      <c r="A89" s="91"/>
      <c r="B89" s="203" t="s">
        <v>49</v>
      </c>
      <c r="C89" s="128"/>
      <c r="D89" s="208">
        <f>SUM(D77:D88)</f>
        <v>0</v>
      </c>
      <c r="E89" s="205"/>
      <c r="F89" s="128"/>
      <c r="G89" s="208">
        <f>SUM(G77:G88)</f>
        <v>0</v>
      </c>
      <c r="H89" s="209">
        <f>SUM(H77:H88)</f>
        <v>0</v>
      </c>
      <c r="I89" s="205">
        <f>G89+H89</f>
        <v>0</v>
      </c>
      <c r="J89" s="128"/>
      <c r="K89" s="192" t="str">
        <f>IF(D89=0,"",D89-I89)</f>
        <v/>
      </c>
      <c r="L89" s="145"/>
      <c r="M89" s="210"/>
      <c r="N89" s="93"/>
    </row>
    <row r="90" spans="1:14" ht="3.75" customHeight="1" thickBot="1" x14ac:dyDescent="0.25">
      <c r="A90" s="91"/>
      <c r="B90" s="132"/>
      <c r="C90" s="6"/>
      <c r="D90" s="133"/>
      <c r="E90" s="134"/>
      <c r="F90" s="135"/>
      <c r="G90" s="136"/>
      <c r="H90" s="136"/>
      <c r="I90" s="136"/>
      <c r="J90" s="135"/>
      <c r="K90" s="136"/>
      <c r="L90" s="135"/>
      <c r="M90" s="137"/>
      <c r="N90" s="93"/>
    </row>
    <row r="91" spans="1:14" ht="26.25" thickBot="1" x14ac:dyDescent="0.25">
      <c r="A91" s="91"/>
      <c r="B91" s="300" t="s">
        <v>50</v>
      </c>
      <c r="C91" s="92"/>
      <c r="D91" s="206" t="s">
        <v>10</v>
      </c>
      <c r="E91" s="204" t="s">
        <v>11</v>
      </c>
      <c r="F91" s="92"/>
      <c r="G91" s="357" t="str">
        <f>IF(I100=0,"",IF(D100=0,"Preencher coluna Orçamento para melhor funcionamento da Planilha.",IF(I100&lt;(D100*80%),"Sinal Verde - Abaixo do Orçado",IF(D100=I100,"Sinal Amarelo - Igual ao Orçado",IF(D100&gt;I100,"Sinal Amarelo - Próximo ao Orçado","Sinal Vermelho - Passou do Orçado")))))</f>
        <v/>
      </c>
      <c r="H91" s="358"/>
      <c r="I91" s="204" t="s">
        <v>11</v>
      </c>
      <c r="J91" s="92"/>
      <c r="K91" s="198" t="s">
        <v>10</v>
      </c>
      <c r="L91" s="138"/>
      <c r="M91" s="198" t="s">
        <v>107</v>
      </c>
      <c r="N91" s="93"/>
    </row>
    <row r="92" spans="1:14" ht="12.75" customHeight="1" x14ac:dyDescent="0.2">
      <c r="A92" s="91"/>
      <c r="B92" s="121" t="s">
        <v>51</v>
      </c>
      <c r="C92" s="91"/>
      <c r="D92" s="122"/>
      <c r="E92" s="393" t="str">
        <f>IF(D100=0,"",D100/D130)</f>
        <v/>
      </c>
      <c r="F92" s="91"/>
      <c r="G92" s="123"/>
      <c r="H92" s="124"/>
      <c r="I92" s="393" t="str">
        <f>IF(I100=0,"",I100/I130)</f>
        <v/>
      </c>
      <c r="J92" s="91"/>
      <c r="K92" s="100" t="str">
        <f t="shared" ref="K92:K99" si="14">IF(D92=0,"",(D92-G92-H92))</f>
        <v/>
      </c>
      <c r="L92" s="94"/>
      <c r="M92" s="101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93"/>
    </row>
    <row r="93" spans="1:14" x14ac:dyDescent="0.2">
      <c r="A93" s="91"/>
      <c r="B93" s="96" t="s">
        <v>52</v>
      </c>
      <c r="C93" s="91"/>
      <c r="D93" s="122"/>
      <c r="E93" s="394"/>
      <c r="F93" s="91"/>
      <c r="G93" s="97"/>
      <c r="H93" s="99"/>
      <c r="I93" s="394"/>
      <c r="J93" s="91"/>
      <c r="K93" s="100" t="str">
        <f t="shared" si="14"/>
        <v/>
      </c>
      <c r="L93" s="94"/>
      <c r="M93" s="101" t="str">
        <f t="shared" si="15"/>
        <v/>
      </c>
      <c r="N93" s="93"/>
    </row>
    <row r="94" spans="1:14" ht="12.75" customHeight="1" x14ac:dyDescent="0.2">
      <c r="A94" s="91"/>
      <c r="B94" s="96" t="s">
        <v>130</v>
      </c>
      <c r="C94" s="91"/>
      <c r="D94" s="122"/>
      <c r="E94" s="394"/>
      <c r="F94" s="91"/>
      <c r="G94" s="97"/>
      <c r="H94" s="99"/>
      <c r="I94" s="394"/>
      <c r="J94" s="91"/>
      <c r="K94" s="100" t="str">
        <f t="shared" si="14"/>
        <v/>
      </c>
      <c r="L94" s="94"/>
      <c r="M94" s="101" t="str">
        <f t="shared" si="15"/>
        <v/>
      </c>
      <c r="N94" s="93"/>
    </row>
    <row r="95" spans="1:14" ht="12.75" customHeight="1" x14ac:dyDescent="0.2">
      <c r="A95" s="91"/>
      <c r="B95" s="96" t="s">
        <v>38</v>
      </c>
      <c r="C95" s="91"/>
      <c r="D95" s="122"/>
      <c r="E95" s="394"/>
      <c r="F95" s="91"/>
      <c r="G95" s="122"/>
      <c r="H95" s="122"/>
      <c r="I95" s="394"/>
      <c r="J95" s="91"/>
      <c r="K95" s="100" t="str">
        <f t="shared" si="14"/>
        <v/>
      </c>
      <c r="L95" s="94"/>
      <c r="M95" s="101" t="str">
        <f t="shared" si="15"/>
        <v/>
      </c>
      <c r="N95" s="93"/>
    </row>
    <row r="96" spans="1:14" ht="12.75" customHeight="1" x14ac:dyDescent="0.2">
      <c r="A96" s="91"/>
      <c r="B96" s="96" t="s">
        <v>39</v>
      </c>
      <c r="C96" s="91"/>
      <c r="D96" s="122"/>
      <c r="E96" s="394"/>
      <c r="F96" s="91"/>
      <c r="G96" s="122"/>
      <c r="H96" s="122"/>
      <c r="I96" s="394"/>
      <c r="J96" s="91"/>
      <c r="K96" s="100" t="str">
        <f t="shared" si="14"/>
        <v/>
      </c>
      <c r="L96" s="94"/>
      <c r="M96" s="101" t="str">
        <f t="shared" si="15"/>
        <v/>
      </c>
      <c r="N96" s="93"/>
    </row>
    <row r="97" spans="1:14" ht="12.75" customHeight="1" x14ac:dyDescent="0.2">
      <c r="A97" s="91"/>
      <c r="B97" s="105"/>
      <c r="C97" s="91"/>
      <c r="D97" s="122"/>
      <c r="E97" s="394"/>
      <c r="F97" s="91"/>
      <c r="G97" s="122"/>
      <c r="H97" s="122"/>
      <c r="I97" s="394"/>
      <c r="J97" s="91"/>
      <c r="K97" s="100" t="str">
        <f t="shared" si="14"/>
        <v/>
      </c>
      <c r="L97" s="94"/>
      <c r="M97" s="101" t="str">
        <f t="shared" si="15"/>
        <v/>
      </c>
      <c r="N97" s="93"/>
    </row>
    <row r="98" spans="1:14" ht="12.75" customHeight="1" x14ac:dyDescent="0.2">
      <c r="A98" s="91"/>
      <c r="B98" s="105"/>
      <c r="C98" s="91"/>
      <c r="D98" s="122"/>
      <c r="E98" s="394"/>
      <c r="F98" s="91"/>
      <c r="G98" s="122"/>
      <c r="H98" s="122"/>
      <c r="I98" s="394"/>
      <c r="J98" s="91"/>
      <c r="K98" s="100" t="str">
        <f t="shared" si="14"/>
        <v/>
      </c>
      <c r="L98" s="94"/>
      <c r="M98" s="101" t="str">
        <f t="shared" si="15"/>
        <v/>
      </c>
      <c r="N98" s="93"/>
    </row>
    <row r="99" spans="1:14" ht="13.5" customHeight="1" thickBot="1" x14ac:dyDescent="0.25">
      <c r="A99" s="91"/>
      <c r="B99" s="140"/>
      <c r="C99" s="91"/>
      <c r="D99" s="122"/>
      <c r="E99" s="395"/>
      <c r="F99" s="91"/>
      <c r="G99" s="122"/>
      <c r="H99" s="122"/>
      <c r="I99" s="395"/>
      <c r="J99" s="91"/>
      <c r="K99" s="100" t="str">
        <f t="shared" si="14"/>
        <v/>
      </c>
      <c r="L99" s="94"/>
      <c r="M99" s="101" t="str">
        <f t="shared" si="15"/>
        <v/>
      </c>
      <c r="N99" s="93"/>
    </row>
    <row r="100" spans="1:14" ht="13.5" thickBot="1" x14ac:dyDescent="0.25">
      <c r="A100" s="91"/>
      <c r="B100" s="207" t="s">
        <v>53</v>
      </c>
      <c r="C100" s="128"/>
      <c r="D100" s="208">
        <f>SUM(D92:D99)</f>
        <v>0</v>
      </c>
      <c r="E100" s="205"/>
      <c r="F100" s="128"/>
      <c r="G100" s="208">
        <f>SUM(G92:G99)</f>
        <v>0</v>
      </c>
      <c r="H100" s="209">
        <f>SUM(H92:H99)</f>
        <v>0</v>
      </c>
      <c r="I100" s="205">
        <f>G100+H100</f>
        <v>0</v>
      </c>
      <c r="J100" s="128"/>
      <c r="K100" s="192" t="str">
        <f>IF(D100=0,"",D100-I100)</f>
        <v/>
      </c>
      <c r="L100" s="145"/>
      <c r="M100" s="210"/>
      <c r="N100" s="93"/>
    </row>
    <row r="101" spans="1:14" ht="3.75" customHeight="1" thickBot="1" x14ac:dyDescent="0.25">
      <c r="A101" s="91"/>
      <c r="B101" s="132"/>
      <c r="C101" s="6"/>
      <c r="D101" s="133"/>
      <c r="E101" s="134"/>
      <c r="F101" s="135"/>
      <c r="G101" s="136"/>
      <c r="H101" s="136"/>
      <c r="I101" s="136"/>
      <c r="J101" s="135"/>
      <c r="K101" s="136"/>
      <c r="L101" s="135"/>
      <c r="M101" s="137"/>
      <c r="N101" s="93"/>
    </row>
    <row r="102" spans="1:14" ht="26.25" thickBot="1" x14ac:dyDescent="0.25">
      <c r="A102" s="91"/>
      <c r="B102" s="300" t="s">
        <v>110</v>
      </c>
      <c r="C102" s="92"/>
      <c r="D102" s="206" t="s">
        <v>10</v>
      </c>
      <c r="E102" s="204" t="s">
        <v>11</v>
      </c>
      <c r="F102" s="92"/>
      <c r="G102" s="357" t="str">
        <f>IF(I114=0,"",IF(D114=0,"Preencher coluna Orçamento para melhor funcionamento da Planilha.",IF(I114&lt;(D114*80%),"Sinal Verde - Abaixo do Orçado",IF(D114=I114,"Sinal Amarelo - Igual ao Orçado",IF(D114&gt;I114,"Sinal Amarelo - Próximo ao Orçado","Sinal Vermelho - Passou do Orçado")))))</f>
        <v/>
      </c>
      <c r="H102" s="358"/>
      <c r="I102" s="204" t="s">
        <v>11</v>
      </c>
      <c r="J102" s="92"/>
      <c r="K102" s="198" t="s">
        <v>10</v>
      </c>
      <c r="L102" s="138"/>
      <c r="M102" s="198" t="s">
        <v>107</v>
      </c>
      <c r="N102" s="93"/>
    </row>
    <row r="103" spans="1:14" x14ac:dyDescent="0.2">
      <c r="A103" s="91"/>
      <c r="B103" s="121" t="s">
        <v>54</v>
      </c>
      <c r="C103" s="91"/>
      <c r="D103" s="122"/>
      <c r="E103" s="393" t="str">
        <f>IF(D114=0,"",D114/D130)</f>
        <v/>
      </c>
      <c r="F103" s="91"/>
      <c r="G103" s="97"/>
      <c r="H103" s="99"/>
      <c r="I103" s="393" t="str">
        <f>IF(I114=0,"",I114/I130)</f>
        <v/>
      </c>
      <c r="J103" s="91"/>
      <c r="K103" s="100" t="str">
        <f t="shared" ref="K103:K113" si="16">IF(D103=0,"",(D103-G103-H103))</f>
        <v/>
      </c>
      <c r="L103" s="94"/>
      <c r="M103" s="101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93"/>
    </row>
    <row r="104" spans="1:14" x14ac:dyDescent="0.2">
      <c r="A104" s="91"/>
      <c r="B104" s="96"/>
      <c r="C104" s="91"/>
      <c r="D104" s="122"/>
      <c r="E104" s="394"/>
      <c r="F104" s="91"/>
      <c r="G104" s="97"/>
      <c r="H104" s="99"/>
      <c r="I104" s="394"/>
      <c r="J104" s="91"/>
      <c r="K104" s="100" t="str">
        <f t="shared" si="16"/>
        <v/>
      </c>
      <c r="L104" s="94"/>
      <c r="M104" s="101" t="str">
        <f t="shared" si="17"/>
        <v/>
      </c>
      <c r="N104" s="93"/>
    </row>
    <row r="105" spans="1:14" x14ac:dyDescent="0.2">
      <c r="A105" s="91"/>
      <c r="B105" s="96"/>
      <c r="C105" s="91"/>
      <c r="D105" s="122"/>
      <c r="E105" s="394"/>
      <c r="F105" s="91"/>
      <c r="G105" s="97"/>
      <c r="H105" s="99"/>
      <c r="I105" s="394"/>
      <c r="J105" s="91"/>
      <c r="K105" s="100" t="str">
        <f t="shared" si="16"/>
        <v/>
      </c>
      <c r="L105" s="94"/>
      <c r="M105" s="101" t="str">
        <f t="shared" si="17"/>
        <v/>
      </c>
      <c r="N105" s="93"/>
    </row>
    <row r="106" spans="1:14" x14ac:dyDescent="0.2">
      <c r="A106" s="91"/>
      <c r="B106" s="96"/>
      <c r="C106" s="91"/>
      <c r="D106" s="122"/>
      <c r="E106" s="394"/>
      <c r="F106" s="91"/>
      <c r="G106" s="97"/>
      <c r="H106" s="99"/>
      <c r="I106" s="394"/>
      <c r="J106" s="91"/>
      <c r="K106" s="100" t="str">
        <f t="shared" si="16"/>
        <v/>
      </c>
      <c r="L106" s="94"/>
      <c r="M106" s="101" t="str">
        <f t="shared" si="17"/>
        <v/>
      </c>
      <c r="N106" s="93"/>
    </row>
    <row r="107" spans="1:14" x14ac:dyDescent="0.2">
      <c r="A107" s="91"/>
      <c r="B107" s="96"/>
      <c r="C107" s="91"/>
      <c r="D107" s="122"/>
      <c r="E107" s="394"/>
      <c r="F107" s="91"/>
      <c r="G107" s="122"/>
      <c r="H107" s="122"/>
      <c r="I107" s="394"/>
      <c r="J107" s="91"/>
      <c r="K107" s="100" t="str">
        <f t="shared" si="16"/>
        <v/>
      </c>
      <c r="L107" s="94"/>
      <c r="M107" s="101" t="str">
        <f t="shared" si="17"/>
        <v/>
      </c>
      <c r="N107" s="93"/>
    </row>
    <row r="108" spans="1:14" x14ac:dyDescent="0.2">
      <c r="A108" s="91"/>
      <c r="B108" s="96"/>
      <c r="C108" s="91"/>
      <c r="D108" s="122"/>
      <c r="E108" s="394"/>
      <c r="F108" s="91"/>
      <c r="G108" s="122"/>
      <c r="H108" s="122"/>
      <c r="I108" s="394"/>
      <c r="J108" s="91"/>
      <c r="K108" s="100" t="str">
        <f t="shared" si="16"/>
        <v/>
      </c>
      <c r="L108" s="94"/>
      <c r="M108" s="101" t="str">
        <f t="shared" si="17"/>
        <v/>
      </c>
      <c r="N108" s="93"/>
    </row>
    <row r="109" spans="1:14" x14ac:dyDescent="0.2">
      <c r="A109" s="91"/>
      <c r="B109" s="96"/>
      <c r="C109" s="91"/>
      <c r="D109" s="122"/>
      <c r="E109" s="394"/>
      <c r="F109" s="91"/>
      <c r="G109" s="122"/>
      <c r="H109" s="122"/>
      <c r="I109" s="394"/>
      <c r="J109" s="91"/>
      <c r="K109" s="100" t="str">
        <f t="shared" si="16"/>
        <v/>
      </c>
      <c r="L109" s="94"/>
      <c r="M109" s="101" t="str">
        <f t="shared" si="17"/>
        <v/>
      </c>
      <c r="N109" s="93"/>
    </row>
    <row r="110" spans="1:14" x14ac:dyDescent="0.2">
      <c r="A110" s="91"/>
      <c r="B110" s="96"/>
      <c r="C110" s="91"/>
      <c r="D110" s="122"/>
      <c r="E110" s="394"/>
      <c r="F110" s="91"/>
      <c r="G110" s="122"/>
      <c r="H110" s="122"/>
      <c r="I110" s="394"/>
      <c r="J110" s="91"/>
      <c r="K110" s="100" t="str">
        <f t="shared" si="16"/>
        <v/>
      </c>
      <c r="L110" s="94"/>
      <c r="M110" s="101" t="str">
        <f t="shared" si="17"/>
        <v/>
      </c>
      <c r="N110" s="93"/>
    </row>
    <row r="111" spans="1:14" x14ac:dyDescent="0.2">
      <c r="A111" s="91"/>
      <c r="B111" s="96"/>
      <c r="C111" s="91"/>
      <c r="D111" s="122"/>
      <c r="E111" s="394"/>
      <c r="F111" s="91"/>
      <c r="G111" s="122"/>
      <c r="H111" s="122"/>
      <c r="I111" s="394"/>
      <c r="J111" s="91"/>
      <c r="K111" s="100" t="str">
        <f t="shared" si="16"/>
        <v/>
      </c>
      <c r="L111" s="94"/>
      <c r="M111" s="101" t="str">
        <f t="shared" si="17"/>
        <v/>
      </c>
      <c r="N111" s="93"/>
    </row>
    <row r="112" spans="1:14" x14ac:dyDescent="0.2">
      <c r="A112" s="91"/>
      <c r="B112" s="96"/>
      <c r="C112" s="91"/>
      <c r="D112" s="122"/>
      <c r="E112" s="394"/>
      <c r="F112" s="91"/>
      <c r="G112" s="122"/>
      <c r="H112" s="122"/>
      <c r="I112" s="394"/>
      <c r="J112" s="91"/>
      <c r="K112" s="100" t="str">
        <f t="shared" si="16"/>
        <v/>
      </c>
      <c r="L112" s="94"/>
      <c r="M112" s="101" t="str">
        <f t="shared" si="17"/>
        <v/>
      </c>
      <c r="N112" s="93"/>
    </row>
    <row r="113" spans="1:14" ht="13.5" thickBot="1" x14ac:dyDescent="0.25">
      <c r="A113" s="91"/>
      <c r="B113" s="140"/>
      <c r="C113" s="91"/>
      <c r="D113" s="122"/>
      <c r="E113" s="395"/>
      <c r="F113" s="91"/>
      <c r="G113" s="122"/>
      <c r="H113" s="122"/>
      <c r="I113" s="395"/>
      <c r="J113" s="91"/>
      <c r="K113" s="100" t="str">
        <f t="shared" si="16"/>
        <v/>
      </c>
      <c r="L113" s="94"/>
      <c r="M113" s="101" t="str">
        <f t="shared" si="17"/>
        <v/>
      </c>
      <c r="N113" s="93"/>
    </row>
    <row r="114" spans="1:14" ht="13.5" thickBot="1" x14ac:dyDescent="0.25">
      <c r="A114" s="91"/>
      <c r="B114" s="203" t="s">
        <v>55</v>
      </c>
      <c r="C114" s="128"/>
      <c r="D114" s="208">
        <f>SUM(D103:D113)</f>
        <v>0</v>
      </c>
      <c r="E114" s="205"/>
      <c r="F114" s="128"/>
      <c r="G114" s="208">
        <f>SUM(G103:G113)</f>
        <v>0</v>
      </c>
      <c r="H114" s="209">
        <f>SUM(H103:H113)</f>
        <v>0</v>
      </c>
      <c r="I114" s="205">
        <f>G114+H114</f>
        <v>0</v>
      </c>
      <c r="J114" s="128"/>
      <c r="K114" s="192" t="str">
        <f>IF(D114=0,"",D114-I114)</f>
        <v/>
      </c>
      <c r="L114" s="145"/>
      <c r="M114" s="210"/>
      <c r="N114" s="93"/>
    </row>
    <row r="115" spans="1:14" ht="3.75" customHeight="1" thickBot="1" x14ac:dyDescent="0.25">
      <c r="A115" s="91"/>
      <c r="B115" s="132"/>
      <c r="C115" s="6"/>
      <c r="D115" s="133"/>
      <c r="E115" s="134"/>
      <c r="F115" s="135"/>
      <c r="G115" s="136"/>
      <c r="H115" s="136"/>
      <c r="I115" s="136"/>
      <c r="J115" s="135"/>
      <c r="K115" s="136"/>
      <c r="L115" s="135"/>
      <c r="M115" s="137"/>
      <c r="N115" s="93"/>
    </row>
    <row r="116" spans="1:14" ht="26.25" thickBot="1" x14ac:dyDescent="0.25">
      <c r="A116" s="91"/>
      <c r="B116" s="300" t="s">
        <v>56</v>
      </c>
      <c r="C116" s="92"/>
      <c r="D116" s="206" t="s">
        <v>10</v>
      </c>
      <c r="E116" s="204" t="s">
        <v>11</v>
      </c>
      <c r="F116" s="92"/>
      <c r="G116" s="357" t="str">
        <f>IF(I128=0,"",IF(D128=0,"Preencher coluna Orçamento para melhor funcionamento da Planilha.",IF(I128&lt;(D128*80%),"Sinal Verde - Abaixo do Orçado",IF(D128=I128,"Sinal Amarelo - Igual ao Orçado",IF(D128&gt;I128,"Sinal Amarelo - Próximo ao Orçado","Sinal Vermelho - Passou do Orçado")))))</f>
        <v/>
      </c>
      <c r="H116" s="358"/>
      <c r="I116" s="204" t="s">
        <v>11</v>
      </c>
      <c r="J116" s="92"/>
      <c r="K116" s="198" t="s">
        <v>10</v>
      </c>
      <c r="L116" s="138"/>
      <c r="M116" s="198" t="s">
        <v>107</v>
      </c>
      <c r="N116" s="93"/>
    </row>
    <row r="117" spans="1:14" ht="12.75" customHeight="1" x14ac:dyDescent="0.2">
      <c r="A117" s="91"/>
      <c r="B117" s="121"/>
      <c r="C117" s="91"/>
      <c r="D117" s="122"/>
      <c r="E117" s="393" t="str">
        <f>IF(D128=0,"",D128/D130)</f>
        <v/>
      </c>
      <c r="F117" s="91"/>
      <c r="G117" s="122"/>
      <c r="H117" s="122"/>
      <c r="I117" s="393" t="str">
        <f>IF(I128=0,"",I128/I130)</f>
        <v/>
      </c>
      <c r="J117" s="91"/>
      <c r="K117" s="100" t="str">
        <f t="shared" ref="K117:K127" si="18">IF(D117=0,"",(D117-G117-H117))</f>
        <v/>
      </c>
      <c r="L117" s="94"/>
      <c r="M117" s="101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93"/>
    </row>
    <row r="118" spans="1:14" x14ac:dyDescent="0.2">
      <c r="A118" s="91"/>
      <c r="B118" s="96"/>
      <c r="C118" s="91"/>
      <c r="D118" s="122"/>
      <c r="E118" s="394"/>
      <c r="F118" s="91"/>
      <c r="G118" s="122"/>
      <c r="H118" s="122"/>
      <c r="I118" s="394"/>
      <c r="J118" s="91"/>
      <c r="K118" s="100" t="str">
        <f t="shared" si="18"/>
        <v/>
      </c>
      <c r="L118" s="94"/>
      <c r="M118" s="101" t="str">
        <f t="shared" si="19"/>
        <v/>
      </c>
      <c r="N118" s="93"/>
    </row>
    <row r="119" spans="1:14" ht="12.75" customHeight="1" x14ac:dyDescent="0.2">
      <c r="A119" s="91"/>
      <c r="B119" s="96"/>
      <c r="C119" s="91"/>
      <c r="D119" s="122"/>
      <c r="E119" s="394"/>
      <c r="F119" s="91"/>
      <c r="G119" s="122"/>
      <c r="H119" s="122"/>
      <c r="I119" s="394"/>
      <c r="J119" s="91"/>
      <c r="K119" s="100" t="str">
        <f t="shared" si="18"/>
        <v/>
      </c>
      <c r="L119" s="94"/>
      <c r="M119" s="101" t="str">
        <f t="shared" si="19"/>
        <v/>
      </c>
      <c r="N119" s="93"/>
    </row>
    <row r="120" spans="1:14" ht="12.75" customHeight="1" x14ac:dyDescent="0.2">
      <c r="A120" s="91"/>
      <c r="B120" s="96"/>
      <c r="C120" s="91"/>
      <c r="D120" s="122"/>
      <c r="E120" s="394"/>
      <c r="F120" s="91"/>
      <c r="G120" s="122"/>
      <c r="H120" s="122"/>
      <c r="I120" s="394"/>
      <c r="J120" s="91"/>
      <c r="K120" s="100" t="str">
        <f t="shared" si="18"/>
        <v/>
      </c>
      <c r="L120" s="94"/>
      <c r="M120" s="101" t="str">
        <f t="shared" si="19"/>
        <v/>
      </c>
      <c r="N120" s="93"/>
    </row>
    <row r="121" spans="1:14" ht="12.75" customHeight="1" x14ac:dyDescent="0.2">
      <c r="A121" s="91"/>
      <c r="B121" s="96"/>
      <c r="C121" s="91"/>
      <c r="D121" s="122"/>
      <c r="E121" s="394"/>
      <c r="F121" s="91"/>
      <c r="G121" s="122"/>
      <c r="H121" s="122"/>
      <c r="I121" s="394"/>
      <c r="J121" s="91"/>
      <c r="K121" s="100" t="str">
        <f t="shared" si="18"/>
        <v/>
      </c>
      <c r="L121" s="94"/>
      <c r="M121" s="101" t="str">
        <f t="shared" si="19"/>
        <v/>
      </c>
      <c r="N121" s="93"/>
    </row>
    <row r="122" spans="1:14" ht="12.75" customHeight="1" x14ac:dyDescent="0.2">
      <c r="A122" s="91"/>
      <c r="B122" s="96"/>
      <c r="C122" s="91"/>
      <c r="D122" s="122"/>
      <c r="E122" s="394"/>
      <c r="F122" s="91"/>
      <c r="G122" s="122"/>
      <c r="H122" s="122"/>
      <c r="I122" s="394"/>
      <c r="J122" s="91"/>
      <c r="K122" s="100" t="str">
        <f t="shared" si="18"/>
        <v/>
      </c>
      <c r="L122" s="94"/>
      <c r="M122" s="101" t="str">
        <f t="shared" si="19"/>
        <v/>
      </c>
      <c r="N122" s="93"/>
    </row>
    <row r="123" spans="1:14" ht="12.75" customHeight="1" x14ac:dyDescent="0.2">
      <c r="A123" s="91"/>
      <c r="B123" s="96"/>
      <c r="C123" s="91"/>
      <c r="D123" s="122"/>
      <c r="E123" s="394"/>
      <c r="F123" s="91"/>
      <c r="G123" s="122"/>
      <c r="H123" s="122"/>
      <c r="I123" s="394"/>
      <c r="J123" s="91"/>
      <c r="K123" s="100" t="str">
        <f t="shared" si="18"/>
        <v/>
      </c>
      <c r="L123" s="94"/>
      <c r="M123" s="101" t="str">
        <f t="shared" si="19"/>
        <v/>
      </c>
      <c r="N123" s="93"/>
    </row>
    <row r="124" spans="1:14" ht="12.75" customHeight="1" x14ac:dyDescent="0.2">
      <c r="A124" s="91"/>
      <c r="B124" s="96"/>
      <c r="C124" s="91"/>
      <c r="D124" s="122"/>
      <c r="E124" s="394"/>
      <c r="F124" s="91"/>
      <c r="G124" s="122"/>
      <c r="H124" s="122"/>
      <c r="I124" s="394"/>
      <c r="J124" s="91"/>
      <c r="K124" s="100" t="str">
        <f t="shared" si="18"/>
        <v/>
      </c>
      <c r="L124" s="94"/>
      <c r="M124" s="101" t="str">
        <f t="shared" si="19"/>
        <v/>
      </c>
      <c r="N124" s="93"/>
    </row>
    <row r="125" spans="1:14" ht="12.75" customHeight="1" x14ac:dyDescent="0.2">
      <c r="A125" s="91"/>
      <c r="B125" s="96"/>
      <c r="C125" s="91"/>
      <c r="D125" s="122"/>
      <c r="E125" s="394"/>
      <c r="F125" s="91"/>
      <c r="G125" s="122"/>
      <c r="H125" s="122"/>
      <c r="I125" s="394"/>
      <c r="J125" s="91"/>
      <c r="K125" s="100" t="str">
        <f t="shared" si="18"/>
        <v/>
      </c>
      <c r="L125" s="94"/>
      <c r="M125" s="101" t="str">
        <f t="shared" si="19"/>
        <v/>
      </c>
      <c r="N125" s="93"/>
    </row>
    <row r="126" spans="1:14" ht="12.75" customHeight="1" x14ac:dyDescent="0.2">
      <c r="A126" s="91"/>
      <c r="B126" s="96"/>
      <c r="C126" s="91"/>
      <c r="D126" s="122"/>
      <c r="E126" s="394"/>
      <c r="F126" s="91"/>
      <c r="G126" s="122"/>
      <c r="H126" s="122"/>
      <c r="I126" s="394"/>
      <c r="J126" s="91"/>
      <c r="K126" s="100" t="str">
        <f t="shared" si="18"/>
        <v/>
      </c>
      <c r="L126" s="94"/>
      <c r="M126" s="101" t="str">
        <f t="shared" si="19"/>
        <v/>
      </c>
      <c r="N126" s="93"/>
    </row>
    <row r="127" spans="1:14" ht="13.5" customHeight="1" thickBot="1" x14ac:dyDescent="0.25">
      <c r="A127" s="91"/>
      <c r="B127" s="140"/>
      <c r="C127" s="91"/>
      <c r="D127" s="122"/>
      <c r="E127" s="395"/>
      <c r="F127" s="91"/>
      <c r="G127" s="122"/>
      <c r="H127" s="122"/>
      <c r="I127" s="395"/>
      <c r="J127" s="91"/>
      <c r="K127" s="100" t="str">
        <f t="shared" si="18"/>
        <v/>
      </c>
      <c r="L127" s="94"/>
      <c r="M127" s="101" t="str">
        <f t="shared" si="19"/>
        <v/>
      </c>
      <c r="N127" s="93"/>
    </row>
    <row r="128" spans="1:14" ht="13.5" customHeight="1" thickBot="1" x14ac:dyDescent="0.25">
      <c r="A128" s="91"/>
      <c r="B128" s="203" t="s">
        <v>57</v>
      </c>
      <c r="C128" s="128"/>
      <c r="D128" s="208">
        <f>SUM(D117:D127)</f>
        <v>0</v>
      </c>
      <c r="E128" s="205"/>
      <c r="F128" s="128"/>
      <c r="G128" s="208">
        <f>SUM(G117:G127)</f>
        <v>0</v>
      </c>
      <c r="H128" s="209">
        <f>SUM(H117:H127)</f>
        <v>0</v>
      </c>
      <c r="I128" s="205">
        <f>G128+H128</f>
        <v>0</v>
      </c>
      <c r="J128" s="128"/>
      <c r="K128" s="192" t="str">
        <f>IF(D128=0,"",D128-I128)</f>
        <v/>
      </c>
      <c r="L128" s="145"/>
      <c r="M128" s="210"/>
      <c r="N128" s="93"/>
    </row>
    <row r="129" spans="1:15" ht="6.75" customHeight="1" thickBot="1" x14ac:dyDescent="0.25">
      <c r="A129" s="91"/>
      <c r="B129" s="132"/>
      <c r="C129" s="6"/>
      <c r="D129" s="133"/>
      <c r="E129" s="134"/>
      <c r="F129" s="135"/>
      <c r="G129" s="136"/>
      <c r="H129" s="136"/>
      <c r="I129" s="136"/>
      <c r="J129" s="135"/>
      <c r="K129" s="147"/>
      <c r="L129" s="135"/>
      <c r="M129" s="148"/>
      <c r="N129" s="93"/>
    </row>
    <row r="130" spans="1:15" x14ac:dyDescent="0.2">
      <c r="A130" s="91"/>
      <c r="B130" s="216" t="s">
        <v>58</v>
      </c>
      <c r="C130" s="92"/>
      <c r="D130" s="215">
        <f>D28+D39+D50+D62+D74+D89+D100+D114+D128</f>
        <v>0</v>
      </c>
      <c r="E130" s="214"/>
      <c r="F130" s="92"/>
      <c r="G130" s="215">
        <f>G28+G39+G50+G62+G74+G89+G100+G114+G128</f>
        <v>0</v>
      </c>
      <c r="H130" s="215">
        <f>H28+H39+H50+H62+H74+H89+H100+H114+H128</f>
        <v>0</v>
      </c>
      <c r="I130" s="214">
        <f>G130+H130</f>
        <v>0</v>
      </c>
      <c r="J130" s="92"/>
      <c r="K130" s="213" t="str">
        <f>IF(D130=0,"",D130-I130)</f>
        <v/>
      </c>
      <c r="L130" s="92"/>
      <c r="M130" s="213"/>
      <c r="N130" s="93"/>
    </row>
    <row r="131" spans="1:15" ht="6" customHeight="1" x14ac:dyDescent="0.2">
      <c r="A131" s="91"/>
      <c r="B131" s="149"/>
      <c r="C131" s="91"/>
      <c r="D131" s="150"/>
      <c r="E131" s="151"/>
      <c r="F131" s="91"/>
      <c r="G131" s="150"/>
      <c r="H131" s="152"/>
      <c r="I131" s="151"/>
      <c r="J131" s="91"/>
      <c r="K131" s="97"/>
      <c r="L131" s="91"/>
      <c r="M131" s="153"/>
      <c r="N131" s="93"/>
    </row>
    <row r="132" spans="1:15" ht="13.5" thickBot="1" x14ac:dyDescent="0.25">
      <c r="A132" s="91"/>
      <c r="B132" s="217" t="s">
        <v>59</v>
      </c>
      <c r="C132" s="128"/>
      <c r="D132" s="218">
        <f>D11-D130</f>
        <v>0</v>
      </c>
      <c r="E132" s="219"/>
      <c r="F132" s="128"/>
      <c r="G132" s="218">
        <f>G11-G130</f>
        <v>0</v>
      </c>
      <c r="H132" s="220">
        <f>H11-H130</f>
        <v>0</v>
      </c>
      <c r="I132" s="219">
        <f>G132+H132</f>
        <v>0</v>
      </c>
      <c r="J132" s="128"/>
      <c r="K132" s="218" t="str">
        <f>IF(D132=0,"",D132-I132)</f>
        <v/>
      </c>
      <c r="L132" s="128"/>
      <c r="M132" s="221"/>
      <c r="N132" s="93"/>
    </row>
    <row r="133" spans="1:15" ht="3.75" customHeight="1" thickBot="1" x14ac:dyDescent="0.25">
      <c r="A133" s="15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155"/>
    </row>
    <row r="134" spans="1:15" ht="7.5" customHeight="1" thickBo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"/>
    </row>
    <row r="135" spans="1:15" ht="3.75" customHeight="1" thickBot="1" x14ac:dyDescent="0.25">
      <c r="A135" s="88"/>
      <c r="B135" s="4"/>
      <c r="C135" s="156"/>
      <c r="D135" s="156"/>
      <c r="E135" s="156"/>
      <c r="F135" s="156"/>
      <c r="G135" s="4"/>
      <c r="H135" s="4"/>
      <c r="I135" s="4"/>
      <c r="J135" s="156"/>
      <c r="K135" s="156"/>
      <c r="L135" s="4"/>
      <c r="M135" s="156"/>
      <c r="N135" s="89"/>
    </row>
    <row r="136" spans="1:15" ht="13.15" customHeight="1" x14ac:dyDescent="0.2">
      <c r="A136" s="142"/>
      <c r="B136" s="390" t="s">
        <v>176</v>
      </c>
      <c r="C136" s="391"/>
      <c r="D136" s="391"/>
      <c r="E136" s="392"/>
      <c r="F136" s="93"/>
      <c r="G136" s="527" t="s">
        <v>60</v>
      </c>
      <c r="H136" s="528"/>
      <c r="I136" s="529"/>
      <c r="J136" s="91"/>
      <c r="K136" s="359" t="s">
        <v>182</v>
      </c>
      <c r="L136" s="360"/>
      <c r="M136" s="361"/>
      <c r="N136" s="93"/>
    </row>
    <row r="137" spans="1:15" ht="13.15" customHeight="1" x14ac:dyDescent="0.2">
      <c r="A137" s="142"/>
      <c r="B137" s="368" t="s">
        <v>124</v>
      </c>
      <c r="C137" s="369"/>
      <c r="D137" s="369"/>
      <c r="E137" s="370"/>
      <c r="F137" s="93"/>
      <c r="G137" s="552" t="str">
        <f>IF((G11+H11)=0,"",G11+H11)</f>
        <v/>
      </c>
      <c r="H137" s="555"/>
      <c r="I137" s="556"/>
      <c r="J137" s="91"/>
      <c r="K137" s="362"/>
      <c r="L137" s="363"/>
      <c r="M137" s="364"/>
      <c r="N137" s="93"/>
    </row>
    <row r="138" spans="1:15" ht="13.15" customHeight="1" x14ac:dyDescent="0.2">
      <c r="A138" s="142"/>
      <c r="B138" s="368" t="s">
        <v>61</v>
      </c>
      <c r="C138" s="369"/>
      <c r="D138" s="369"/>
      <c r="E138" s="370"/>
      <c r="F138" s="93"/>
      <c r="G138" s="406" t="str">
        <f>IF((G130+H130)=0,"",G130+H130)</f>
        <v/>
      </c>
      <c r="H138" s="557"/>
      <c r="I138" s="558"/>
      <c r="J138" s="91"/>
      <c r="K138" s="362"/>
      <c r="L138" s="363"/>
      <c r="M138" s="364"/>
      <c r="N138" s="93"/>
    </row>
    <row r="139" spans="1:15" ht="13.9" customHeight="1" thickBot="1" x14ac:dyDescent="0.25">
      <c r="A139" s="142"/>
      <c r="B139" s="421" t="s">
        <v>125</v>
      </c>
      <c r="C139" s="422"/>
      <c r="D139" s="422"/>
      <c r="E139" s="423"/>
      <c r="F139" s="93"/>
      <c r="G139" s="515" t="str">
        <f>IF(I11=0,"",(IF(I130=0,"",(G137-G138))))</f>
        <v/>
      </c>
      <c r="H139" s="516"/>
      <c r="I139" s="517"/>
      <c r="J139" s="91"/>
      <c r="K139" s="362"/>
      <c r="L139" s="363"/>
      <c r="M139" s="364"/>
      <c r="N139" s="93"/>
    </row>
    <row r="140" spans="1:15" s="2" customFormat="1" ht="9" customHeight="1" thickBot="1" x14ac:dyDescent="0.25">
      <c r="A140" s="91"/>
      <c r="B140" s="3"/>
      <c r="C140" s="4"/>
      <c r="D140" s="1"/>
      <c r="E140" s="5"/>
      <c r="F140" s="91"/>
      <c r="G140" s="1"/>
      <c r="H140" s="1"/>
      <c r="I140" s="1"/>
      <c r="J140" s="91"/>
      <c r="K140" s="362"/>
      <c r="L140" s="363"/>
      <c r="M140" s="364"/>
      <c r="N140" s="93"/>
    </row>
    <row r="141" spans="1:15" s="2" customFormat="1" ht="15.75" x14ac:dyDescent="0.2">
      <c r="A141" s="91"/>
      <c r="B141" s="396" t="s">
        <v>62</v>
      </c>
      <c r="C141" s="397"/>
      <c r="D141" s="397"/>
      <c r="E141" s="398"/>
      <c r="F141" s="91"/>
      <c r="G141" s="429" t="str">
        <f>IF(G139="","",IF(G139&lt;0,"Toma de Conta Informa:",IF(G139=0,"Toma de Conta Informa:","Toma de Conta Informa:")))</f>
        <v/>
      </c>
      <c r="H141" s="430"/>
      <c r="I141" s="431"/>
      <c r="J141" s="91"/>
      <c r="K141" s="362"/>
      <c r="L141" s="363"/>
      <c r="M141" s="364"/>
      <c r="N141" s="93"/>
    </row>
    <row r="142" spans="1:15" s="1" customFormat="1" ht="16.5" thickBot="1" x14ac:dyDescent="0.25">
      <c r="A142" s="91"/>
      <c r="B142" s="399"/>
      <c r="C142" s="400"/>
      <c r="D142" s="400"/>
      <c r="E142" s="401"/>
      <c r="F142" s="91"/>
      <c r="G142" s="518" t="str">
        <f>IF(G139="","",IF(G139&lt;0,"Atenção - Resultado Mensal Negativo",IF(G139=0,"Nem Positivo nem Negativo - No Limite","Parabéns - Resultado Mensal Positivo")))</f>
        <v/>
      </c>
      <c r="H142" s="519"/>
      <c r="I142" s="520"/>
      <c r="J142" s="91"/>
      <c r="K142" s="365"/>
      <c r="L142" s="366"/>
      <c r="M142" s="367"/>
      <c r="N142" s="93"/>
    </row>
    <row r="143" spans="1:15" s="2" customFormat="1" ht="3.75" customHeight="1" thickBot="1" x14ac:dyDescent="0.25">
      <c r="A143" s="154"/>
      <c r="B143" s="143"/>
      <c r="C143" s="143"/>
      <c r="D143" s="143"/>
      <c r="E143" s="143"/>
      <c r="F143" s="143"/>
      <c r="G143" s="4"/>
      <c r="H143" s="4"/>
      <c r="I143" s="4"/>
      <c r="J143" s="143"/>
      <c r="K143" s="143"/>
      <c r="L143" s="143"/>
      <c r="M143" s="143"/>
      <c r="N143" s="155"/>
    </row>
    <row r="144" spans="1:15" s="2" customFormat="1" ht="7.5" customHeight="1" thickBot="1" x14ac:dyDescent="0.25">
      <c r="A144" s="157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5"/>
      <c r="N144" s="5"/>
    </row>
    <row r="145" spans="1:14" s="2" customFormat="1" ht="3.75" customHeight="1" thickBot="1" x14ac:dyDescent="0.25">
      <c r="A145" s="158"/>
      <c r="B145" s="222"/>
      <c r="C145" s="160"/>
      <c r="D145" s="222"/>
      <c r="E145" s="222"/>
      <c r="F145" s="160"/>
      <c r="G145" s="222"/>
      <c r="H145" s="222"/>
      <c r="I145" s="222"/>
      <c r="J145" s="160"/>
      <c r="K145" s="159"/>
      <c r="L145" s="160"/>
      <c r="M145" s="159"/>
      <c r="N145" s="161"/>
    </row>
    <row r="146" spans="1:14" ht="13.9" customHeight="1" thickBot="1" x14ac:dyDescent="0.25">
      <c r="A146" s="142"/>
      <c r="B146" s="426" t="s">
        <v>126</v>
      </c>
      <c r="C146" s="427"/>
      <c r="D146" s="427"/>
      <c r="E146" s="428"/>
      <c r="F146" s="93"/>
      <c r="G146" s="375" t="s">
        <v>63</v>
      </c>
      <c r="H146" s="513"/>
      <c r="I146" s="514"/>
      <c r="J146" s="91"/>
      <c r="K146" s="531"/>
      <c r="L146" s="532"/>
      <c r="M146" s="533"/>
      <c r="N146" s="93"/>
    </row>
    <row r="147" spans="1:14" s="2" customFormat="1" ht="13.9" customHeight="1" thickBot="1" x14ac:dyDescent="0.25">
      <c r="A147" s="142"/>
      <c r="B147" s="450" t="s">
        <v>64</v>
      </c>
      <c r="C147" s="451"/>
      <c r="D147" s="451"/>
      <c r="E147" s="452"/>
      <c r="F147" s="93"/>
      <c r="G147" s="432">
        <v>0.2</v>
      </c>
      <c r="H147" s="433"/>
      <c r="I147" s="434"/>
      <c r="J147" s="91"/>
      <c r="K147" s="534"/>
      <c r="L147" s="535"/>
      <c r="M147" s="536"/>
      <c r="N147" s="93"/>
    </row>
    <row r="148" spans="1:14" s="2" customFormat="1" ht="9" customHeight="1" thickBot="1" x14ac:dyDescent="0.25">
      <c r="A148" s="142"/>
      <c r="B148" s="3"/>
      <c r="C148" s="6"/>
      <c r="D148" s="1"/>
      <c r="E148" s="5"/>
      <c r="F148" s="93"/>
      <c r="G148" s="1"/>
      <c r="H148" s="1"/>
      <c r="I148" s="1"/>
      <c r="J148" s="91"/>
      <c r="K148" s="534"/>
      <c r="L148" s="535"/>
      <c r="M148" s="536"/>
      <c r="N148" s="93"/>
    </row>
    <row r="149" spans="1:14" s="2" customFormat="1" ht="13.9" customHeight="1" thickBot="1" x14ac:dyDescent="0.25">
      <c r="A149" s="142"/>
      <c r="B149" s="426" t="s">
        <v>65</v>
      </c>
      <c r="C149" s="427"/>
      <c r="D149" s="427"/>
      <c r="E149" s="428"/>
      <c r="F149" s="93"/>
      <c r="G149" s="375" t="s">
        <v>66</v>
      </c>
      <c r="H149" s="513"/>
      <c r="I149" s="514"/>
      <c r="J149" s="91"/>
      <c r="K149" s="534"/>
      <c r="L149" s="535"/>
      <c r="M149" s="536"/>
      <c r="N149" s="93"/>
    </row>
    <row r="150" spans="1:14" ht="13.15" customHeight="1" x14ac:dyDescent="0.2">
      <c r="A150" s="142"/>
      <c r="B150" s="524" t="s">
        <v>108</v>
      </c>
      <c r="C150" s="525"/>
      <c r="D150" s="525"/>
      <c r="E150" s="526"/>
      <c r="F150" s="93"/>
      <c r="G150" s="424">
        <v>0</v>
      </c>
      <c r="H150" s="424"/>
      <c r="I150" s="425"/>
      <c r="J150" s="91"/>
      <c r="K150" s="534"/>
      <c r="L150" s="535"/>
      <c r="M150" s="536"/>
      <c r="N150" s="93"/>
    </row>
    <row r="151" spans="1:14" ht="13.9" customHeight="1" thickBot="1" x14ac:dyDescent="0.25">
      <c r="A151" s="142"/>
      <c r="B151" s="521" t="s">
        <v>109</v>
      </c>
      <c r="C151" s="522"/>
      <c r="D151" s="522"/>
      <c r="E151" s="523"/>
      <c r="F151" s="93"/>
      <c r="G151" s="482">
        <v>0</v>
      </c>
      <c r="H151" s="482"/>
      <c r="I151" s="483"/>
      <c r="J151" s="91"/>
      <c r="K151" s="534"/>
      <c r="L151" s="535"/>
      <c r="M151" s="536"/>
      <c r="N151" s="93"/>
    </row>
    <row r="152" spans="1:14" ht="13.9" customHeight="1" thickBot="1" x14ac:dyDescent="0.25">
      <c r="A152" s="142"/>
      <c r="B152" s="495" t="s">
        <v>67</v>
      </c>
      <c r="C152" s="496"/>
      <c r="D152" s="496"/>
      <c r="E152" s="497"/>
      <c r="F152" s="93"/>
      <c r="G152" s="375">
        <f>G150+G151</f>
        <v>0</v>
      </c>
      <c r="H152" s="484"/>
      <c r="I152" s="485"/>
      <c r="J152" s="91"/>
      <c r="K152" s="534"/>
      <c r="L152" s="535"/>
      <c r="M152" s="536"/>
      <c r="N152" s="93"/>
    </row>
    <row r="153" spans="1:14" ht="3.75" customHeight="1" thickBot="1" x14ac:dyDescent="0.25">
      <c r="A153" s="142"/>
      <c r="B153" s="3"/>
      <c r="C153" s="6"/>
      <c r="D153" s="1"/>
      <c r="E153" s="5"/>
      <c r="F153" s="93"/>
      <c r="G153" s="450"/>
      <c r="H153" s="480"/>
      <c r="I153" s="481"/>
      <c r="J153" s="91"/>
      <c r="K153" s="534"/>
      <c r="L153" s="535"/>
      <c r="M153" s="536"/>
      <c r="N153" s="93"/>
    </row>
    <row r="154" spans="1:14" ht="13.9" customHeight="1" thickBot="1" x14ac:dyDescent="0.25">
      <c r="A154" s="142"/>
      <c r="B154" s="426" t="s">
        <v>114</v>
      </c>
      <c r="C154" s="427"/>
      <c r="D154" s="427"/>
      <c r="E154" s="428"/>
      <c r="F154" s="93"/>
      <c r="G154" s="530">
        <f>IF(I11&lt;=0,0,IF(G139&lt;0,"Resultado Negativo. Não é possível fazer aplicação. ",ROUND((G152/I11),2)))</f>
        <v>0</v>
      </c>
      <c r="H154" s="484"/>
      <c r="I154" s="485"/>
      <c r="J154" s="91"/>
      <c r="K154" s="534"/>
      <c r="L154" s="535"/>
      <c r="M154" s="536"/>
      <c r="N154" s="93"/>
    </row>
    <row r="155" spans="1:14" ht="9" customHeight="1" x14ac:dyDescent="0.2">
      <c r="A155" s="142"/>
      <c r="B155" s="7"/>
      <c r="C155" s="8"/>
      <c r="D155" s="9"/>
      <c r="E155" s="10"/>
      <c r="F155" s="93"/>
      <c r="G155" s="2"/>
      <c r="H155" s="2"/>
      <c r="I155" s="2"/>
      <c r="J155" s="91"/>
      <c r="K155" s="534"/>
      <c r="L155" s="535"/>
      <c r="M155" s="536"/>
      <c r="N155" s="93"/>
    </row>
    <row r="156" spans="1:14" ht="16.149999999999999" customHeight="1" thickBot="1" x14ac:dyDescent="0.25">
      <c r="A156" s="142"/>
      <c r="B156" s="501" t="s">
        <v>68</v>
      </c>
      <c r="C156" s="502"/>
      <c r="D156" s="502"/>
      <c r="E156" s="503"/>
      <c r="F156" s="93"/>
      <c r="G156" s="498" t="str">
        <f>IF(G139&lt;0,"",IF(G152&lt;=0,"",IF(G154&lt;G147,"Atenção - Meta não cumprida","Parabéns - Meta cumprida")))</f>
        <v/>
      </c>
      <c r="H156" s="499"/>
      <c r="I156" s="500"/>
      <c r="J156" s="91"/>
      <c r="K156" s="537"/>
      <c r="L156" s="538"/>
      <c r="M156" s="539"/>
      <c r="N156" s="93"/>
    </row>
    <row r="157" spans="1:14" ht="3.75" customHeight="1" thickBot="1" x14ac:dyDescent="0.25">
      <c r="A157" s="154"/>
      <c r="B157" s="162"/>
      <c r="C157" s="143"/>
      <c r="D157" s="162"/>
      <c r="E157" s="162"/>
      <c r="F157" s="143"/>
      <c r="G157" s="162"/>
      <c r="H157" s="162"/>
      <c r="I157" s="163"/>
      <c r="J157" s="143"/>
      <c r="K157" s="162"/>
      <c r="L157" s="143"/>
      <c r="M157" s="162"/>
      <c r="N157" s="155"/>
    </row>
    <row r="158" spans="1:14" ht="7.5" customHeight="1" thickBot="1" x14ac:dyDescent="0.25">
      <c r="A158" s="157"/>
      <c r="B158" s="11"/>
      <c r="C158" s="12"/>
      <c r="D158" s="11"/>
      <c r="E158" s="11"/>
      <c r="F158" s="12"/>
      <c r="G158" s="11"/>
      <c r="H158" s="11"/>
      <c r="I158" s="11"/>
      <c r="J158" s="12"/>
      <c r="K158" s="11"/>
      <c r="L158" s="12"/>
      <c r="M158" s="13"/>
      <c r="N158" s="164"/>
    </row>
    <row r="159" spans="1:14" ht="3.75" customHeight="1" thickBot="1" x14ac:dyDescent="0.25">
      <c r="A159" s="88"/>
      <c r="B159" s="156"/>
      <c r="C159" s="4"/>
      <c r="D159" s="156"/>
      <c r="E159" s="156"/>
      <c r="F159" s="156"/>
      <c r="G159" s="4"/>
      <c r="H159" s="4"/>
      <c r="I159" s="4"/>
      <c r="J159" s="156"/>
      <c r="K159" s="156"/>
      <c r="L159" s="4"/>
      <c r="M159" s="156"/>
      <c r="N159" s="89"/>
    </row>
    <row r="160" spans="1:14" ht="12.75" customHeight="1" x14ac:dyDescent="0.2">
      <c r="A160" s="91"/>
      <c r="B160" s="504"/>
      <c r="C160" s="505"/>
      <c r="D160" s="505"/>
      <c r="E160" s="506"/>
      <c r="F160" s="91"/>
      <c r="G160" s="158"/>
      <c r="H160" s="160"/>
      <c r="I160" s="161"/>
      <c r="J160" s="91"/>
      <c r="K160" s="543" t="s">
        <v>69</v>
      </c>
      <c r="L160" s="544"/>
      <c r="M160" s="545"/>
      <c r="N160" s="93"/>
    </row>
    <row r="161" spans="1:14" ht="12.75" customHeight="1" x14ac:dyDescent="0.2">
      <c r="A161" s="91"/>
      <c r="B161" s="507"/>
      <c r="C161" s="508"/>
      <c r="D161" s="508"/>
      <c r="E161" s="509"/>
      <c r="F161" s="91"/>
      <c r="G161" s="165"/>
      <c r="H161" s="2"/>
      <c r="I161" s="166"/>
      <c r="J161" s="91"/>
      <c r="K161" s="546"/>
      <c r="L161" s="547"/>
      <c r="M161" s="548"/>
      <c r="N161" s="93"/>
    </row>
    <row r="162" spans="1:14" ht="12.75" customHeight="1" x14ac:dyDescent="0.2">
      <c r="A162" s="91"/>
      <c r="B162" s="507"/>
      <c r="C162" s="508"/>
      <c r="D162" s="508"/>
      <c r="E162" s="509"/>
      <c r="F162" s="91"/>
      <c r="G162" s="165"/>
      <c r="H162" s="2"/>
      <c r="I162" s="166"/>
      <c r="J162" s="91"/>
      <c r="K162" s="546"/>
      <c r="L162" s="547"/>
      <c r="M162" s="548"/>
      <c r="N162" s="93"/>
    </row>
    <row r="163" spans="1:14" ht="12.75" customHeight="1" x14ac:dyDescent="0.2">
      <c r="A163" s="91"/>
      <c r="B163" s="507"/>
      <c r="C163" s="508"/>
      <c r="D163" s="508"/>
      <c r="E163" s="509"/>
      <c r="F163" s="91"/>
      <c r="G163" s="165" t="s">
        <v>9</v>
      </c>
      <c r="H163" s="2">
        <f>I28</f>
        <v>0</v>
      </c>
      <c r="I163" s="166"/>
      <c r="J163" s="91"/>
      <c r="K163" s="546"/>
      <c r="L163" s="547"/>
      <c r="M163" s="548"/>
      <c r="N163" s="93"/>
    </row>
    <row r="164" spans="1:14" ht="12.75" customHeight="1" x14ac:dyDescent="0.2">
      <c r="A164" s="91"/>
      <c r="B164" s="507"/>
      <c r="C164" s="508"/>
      <c r="D164" s="508"/>
      <c r="E164" s="509"/>
      <c r="F164" s="91"/>
      <c r="G164" s="165" t="s">
        <v>23</v>
      </c>
      <c r="H164" s="2">
        <f>I39</f>
        <v>0</v>
      </c>
      <c r="I164" s="166"/>
      <c r="J164" s="91"/>
      <c r="K164" s="546"/>
      <c r="L164" s="547"/>
      <c r="M164" s="548"/>
      <c r="N164" s="93"/>
    </row>
    <row r="165" spans="1:14" ht="12.75" customHeight="1" x14ac:dyDescent="0.2">
      <c r="A165" s="91"/>
      <c r="B165" s="507"/>
      <c r="C165" s="508"/>
      <c r="D165" s="508"/>
      <c r="E165" s="509"/>
      <c r="F165" s="91"/>
      <c r="G165" s="165" t="s">
        <v>27</v>
      </c>
      <c r="H165" s="2">
        <f>I50</f>
        <v>0</v>
      </c>
      <c r="I165" s="166"/>
      <c r="J165" s="91"/>
      <c r="K165" s="546"/>
      <c r="L165" s="547"/>
      <c r="M165" s="548"/>
      <c r="N165" s="93"/>
    </row>
    <row r="166" spans="1:14" ht="12.75" customHeight="1" x14ac:dyDescent="0.2">
      <c r="A166" s="91"/>
      <c r="B166" s="507"/>
      <c r="C166" s="508"/>
      <c r="D166" s="508"/>
      <c r="E166" s="509"/>
      <c r="F166" s="91"/>
      <c r="G166" s="165" t="s">
        <v>121</v>
      </c>
      <c r="H166" s="2">
        <f>I62</f>
        <v>0</v>
      </c>
      <c r="I166" s="166"/>
      <c r="J166" s="91"/>
      <c r="K166" s="546"/>
      <c r="L166" s="547"/>
      <c r="M166" s="548"/>
      <c r="N166" s="93"/>
    </row>
    <row r="167" spans="1:14" ht="12.75" customHeight="1" x14ac:dyDescent="0.2">
      <c r="A167" s="91"/>
      <c r="B167" s="507"/>
      <c r="C167" s="508"/>
      <c r="D167" s="508"/>
      <c r="E167" s="509"/>
      <c r="F167" s="91"/>
      <c r="G167" s="165" t="s">
        <v>70</v>
      </c>
      <c r="H167" s="2">
        <f>I74</f>
        <v>0</v>
      </c>
      <c r="I167" s="166"/>
      <c r="J167" s="91"/>
      <c r="K167" s="546"/>
      <c r="L167" s="547"/>
      <c r="M167" s="548"/>
      <c r="N167" s="93"/>
    </row>
    <row r="168" spans="1:14" ht="12.75" customHeight="1" x14ac:dyDescent="0.2">
      <c r="A168" s="91"/>
      <c r="B168" s="507"/>
      <c r="C168" s="508"/>
      <c r="D168" s="508"/>
      <c r="E168" s="509"/>
      <c r="F168" s="91"/>
      <c r="G168" s="165" t="s">
        <v>122</v>
      </c>
      <c r="H168" s="2">
        <f>I89</f>
        <v>0</v>
      </c>
      <c r="I168" s="166"/>
      <c r="J168" s="91"/>
      <c r="K168" s="546"/>
      <c r="L168" s="547"/>
      <c r="M168" s="548"/>
      <c r="N168" s="93"/>
    </row>
    <row r="169" spans="1:14" ht="12.75" customHeight="1" x14ac:dyDescent="0.2">
      <c r="A169" s="91"/>
      <c r="B169" s="507"/>
      <c r="C169" s="508"/>
      <c r="D169" s="508"/>
      <c r="E169" s="509"/>
      <c r="F169" s="91"/>
      <c r="G169" s="165" t="s">
        <v>50</v>
      </c>
      <c r="H169" s="2">
        <f>I100</f>
        <v>0</v>
      </c>
      <c r="I169" s="166"/>
      <c r="J169" s="91"/>
      <c r="K169" s="546"/>
      <c r="L169" s="547"/>
      <c r="M169" s="548"/>
      <c r="N169" s="93"/>
    </row>
    <row r="170" spans="1:14" ht="12.75" customHeight="1" x14ac:dyDescent="0.2">
      <c r="A170" s="91"/>
      <c r="B170" s="507"/>
      <c r="C170" s="508"/>
      <c r="D170" s="508"/>
      <c r="E170" s="509"/>
      <c r="F170" s="91"/>
      <c r="G170" s="165" t="s">
        <v>117</v>
      </c>
      <c r="H170" s="2">
        <f>I114</f>
        <v>0</v>
      </c>
      <c r="I170" s="166"/>
      <c r="J170" s="91"/>
      <c r="K170" s="546"/>
      <c r="L170" s="547"/>
      <c r="M170" s="548"/>
      <c r="N170" s="93"/>
    </row>
    <row r="171" spans="1:14" ht="12.75" customHeight="1" x14ac:dyDescent="0.2">
      <c r="A171" s="91"/>
      <c r="B171" s="507"/>
      <c r="C171" s="508"/>
      <c r="D171" s="508"/>
      <c r="E171" s="509"/>
      <c r="F171" s="91"/>
      <c r="G171" s="165" t="s">
        <v>71</v>
      </c>
      <c r="H171" s="2">
        <f>I128</f>
        <v>0</v>
      </c>
      <c r="I171" s="166"/>
      <c r="J171" s="91"/>
      <c r="K171" s="546"/>
      <c r="L171" s="547"/>
      <c r="M171" s="548"/>
      <c r="N171" s="93"/>
    </row>
    <row r="172" spans="1:14" ht="12.75" customHeight="1" x14ac:dyDescent="0.2">
      <c r="A172" s="91"/>
      <c r="B172" s="507"/>
      <c r="C172" s="508"/>
      <c r="D172" s="508"/>
      <c r="E172" s="509"/>
      <c r="F172" s="91"/>
      <c r="G172" s="165"/>
      <c r="H172" s="2"/>
      <c r="I172" s="166"/>
      <c r="J172" s="91"/>
      <c r="K172" s="546"/>
      <c r="L172" s="547"/>
      <c r="M172" s="548"/>
      <c r="N172" s="93"/>
    </row>
    <row r="173" spans="1:14" ht="13.5" customHeight="1" thickBot="1" x14ac:dyDescent="0.25">
      <c r="A173" s="91"/>
      <c r="B173" s="510"/>
      <c r="C173" s="511"/>
      <c r="D173" s="511"/>
      <c r="E173" s="512"/>
      <c r="F173" s="91"/>
      <c r="G173" s="167"/>
      <c r="H173" s="168"/>
      <c r="I173" s="169"/>
      <c r="J173" s="91"/>
      <c r="K173" s="549"/>
      <c r="L173" s="550"/>
      <c r="M173" s="551"/>
      <c r="N173" s="93"/>
    </row>
    <row r="174" spans="1:14" ht="3.75" customHeight="1" thickBot="1" x14ac:dyDescent="0.25">
      <c r="A174" s="91"/>
      <c r="B174" s="170"/>
      <c r="C174" s="4"/>
      <c r="D174" s="11"/>
      <c r="E174" s="13"/>
      <c r="F174" s="91"/>
      <c r="G174" s="2"/>
      <c r="H174" s="2"/>
      <c r="I174" s="2"/>
      <c r="J174" s="91"/>
      <c r="K174" s="14"/>
      <c r="L174" s="4"/>
      <c r="M174" s="13"/>
      <c r="N174" s="93"/>
    </row>
    <row r="175" spans="1:14" ht="13.5" customHeight="1" thickBot="1" x14ac:dyDescent="0.25">
      <c r="A175" s="91"/>
      <c r="B175" s="381" t="s">
        <v>113</v>
      </c>
      <c r="C175" s="382"/>
      <c r="D175" s="382"/>
      <c r="E175" s="383"/>
      <c r="F175" s="91"/>
      <c r="G175" s="375" t="s">
        <v>113</v>
      </c>
      <c r="H175" s="376"/>
      <c r="I175" s="377"/>
      <c r="J175" s="91"/>
      <c r="K175" s="462" t="s">
        <v>153</v>
      </c>
      <c r="L175" s="463"/>
      <c r="M175" s="464"/>
      <c r="N175" s="93"/>
    </row>
    <row r="176" spans="1:14" ht="12.75" customHeight="1" x14ac:dyDescent="0.2">
      <c r="A176" s="91"/>
      <c r="B176" s="384"/>
      <c r="C176" s="385"/>
      <c r="D176" s="385"/>
      <c r="E176" s="386"/>
      <c r="F176" s="91"/>
      <c r="G176" s="66">
        <f>Abr!G180</f>
        <v>0</v>
      </c>
      <c r="H176" s="67">
        <f>Abr!H180</f>
        <v>0</v>
      </c>
      <c r="I176" s="173" t="s">
        <v>72</v>
      </c>
      <c r="J176" s="91"/>
      <c r="K176" s="465"/>
      <c r="L176" s="466"/>
      <c r="M176" s="467"/>
      <c r="N176" s="93"/>
    </row>
    <row r="177" spans="1:14" x14ac:dyDescent="0.2">
      <c r="A177" s="91"/>
      <c r="B177" s="384"/>
      <c r="C177" s="385"/>
      <c r="D177" s="385"/>
      <c r="E177" s="386"/>
      <c r="F177" s="91"/>
      <c r="G177" s="225">
        <v>0</v>
      </c>
      <c r="H177" s="226">
        <v>0</v>
      </c>
      <c r="I177" s="174" t="s">
        <v>73</v>
      </c>
      <c r="J177" s="91"/>
      <c r="K177" s="465"/>
      <c r="L177" s="466"/>
      <c r="M177" s="467"/>
      <c r="N177" s="93"/>
    </row>
    <row r="178" spans="1:14" x14ac:dyDescent="0.2">
      <c r="A178" s="91"/>
      <c r="B178" s="384"/>
      <c r="C178" s="385"/>
      <c r="D178" s="385"/>
      <c r="E178" s="386"/>
      <c r="F178" s="91"/>
      <c r="G178" s="175">
        <v>0</v>
      </c>
      <c r="H178" s="176">
        <v>0</v>
      </c>
      <c r="I178" s="174" t="s">
        <v>74</v>
      </c>
      <c r="J178" s="91"/>
      <c r="K178" s="465"/>
      <c r="L178" s="466"/>
      <c r="M178" s="467"/>
      <c r="N178" s="93"/>
    </row>
    <row r="179" spans="1:14" x14ac:dyDescent="0.2">
      <c r="A179" s="91"/>
      <c r="B179" s="384"/>
      <c r="C179" s="385"/>
      <c r="D179" s="385"/>
      <c r="E179" s="386"/>
      <c r="F179" s="91"/>
      <c r="G179" s="225">
        <v>0</v>
      </c>
      <c r="H179" s="226">
        <v>0</v>
      </c>
      <c r="I179" s="174" t="s">
        <v>75</v>
      </c>
      <c r="J179" s="91"/>
      <c r="K179" s="465"/>
      <c r="L179" s="466"/>
      <c r="M179" s="467"/>
      <c r="N179" s="93"/>
    </row>
    <row r="180" spans="1:14" ht="13.5" thickBot="1" x14ac:dyDescent="0.25">
      <c r="A180" s="91"/>
      <c r="B180" s="384"/>
      <c r="C180" s="385"/>
      <c r="D180" s="385"/>
      <c r="E180" s="386"/>
      <c r="F180" s="91"/>
      <c r="G180" s="177">
        <f>G176+G177-G178+G179</f>
        <v>0</v>
      </c>
      <c r="H180" s="178">
        <f>H176+H177-H178+H179</f>
        <v>0</v>
      </c>
      <c r="I180" s="179" t="s">
        <v>76</v>
      </c>
      <c r="J180" s="91"/>
      <c r="K180" s="468"/>
      <c r="L180" s="469"/>
      <c r="M180" s="470"/>
      <c r="N180" s="93"/>
    </row>
    <row r="181" spans="1:14" ht="7.5" customHeight="1" thickBot="1" x14ac:dyDescent="0.25">
      <c r="A181" s="91"/>
      <c r="B181" s="384"/>
      <c r="C181" s="385"/>
      <c r="D181" s="385"/>
      <c r="E181" s="386"/>
      <c r="F181" s="91"/>
      <c r="G181" s="165"/>
      <c r="H181" s="2"/>
      <c r="I181" s="166"/>
      <c r="J181" s="91"/>
      <c r="K181" s="14"/>
      <c r="L181" s="4"/>
      <c r="M181" s="13"/>
      <c r="N181" s="93"/>
    </row>
    <row r="182" spans="1:14" ht="13.5" thickBot="1" x14ac:dyDescent="0.25">
      <c r="A182" s="91"/>
      <c r="B182" s="387"/>
      <c r="C182" s="388"/>
      <c r="D182" s="388"/>
      <c r="E182" s="389"/>
      <c r="F182" s="91"/>
      <c r="G182" s="371">
        <f>G180+H180</f>
        <v>0</v>
      </c>
      <c r="H182" s="372"/>
      <c r="I182" s="223" t="s">
        <v>77</v>
      </c>
      <c r="J182" s="91"/>
      <c r="K182" s="378"/>
      <c r="L182" s="379"/>
      <c r="M182" s="380"/>
      <c r="N182" s="93"/>
    </row>
    <row r="183" spans="1:14" ht="3.75" customHeight="1" thickBot="1" x14ac:dyDescent="0.25">
      <c r="A183" s="91"/>
      <c r="B183" s="170"/>
      <c r="C183" s="4"/>
      <c r="D183" s="11"/>
      <c r="E183" s="13"/>
      <c r="F183" s="91"/>
      <c r="G183" s="2"/>
      <c r="H183" s="2"/>
      <c r="I183" s="2"/>
      <c r="J183" s="91"/>
      <c r="K183" s="14"/>
      <c r="L183" s="4"/>
      <c r="M183" s="13"/>
      <c r="N183" s="93"/>
    </row>
    <row r="184" spans="1:14" ht="13.5" customHeight="1" thickBot="1" x14ac:dyDescent="0.25">
      <c r="A184" s="91"/>
      <c r="B184" s="381" t="s">
        <v>83</v>
      </c>
      <c r="C184" s="382"/>
      <c r="D184" s="382"/>
      <c r="E184" s="383"/>
      <c r="F184" s="91"/>
      <c r="G184" s="375" t="s">
        <v>83</v>
      </c>
      <c r="H184" s="376"/>
      <c r="I184" s="377"/>
      <c r="J184" s="91"/>
      <c r="K184" s="471"/>
      <c r="L184" s="472"/>
      <c r="M184" s="473"/>
      <c r="N184" s="93"/>
    </row>
    <row r="185" spans="1:14" ht="12.75" customHeight="1" x14ac:dyDescent="0.2">
      <c r="A185" s="91"/>
      <c r="B185" s="384"/>
      <c r="C185" s="385"/>
      <c r="D185" s="385"/>
      <c r="E185" s="386"/>
      <c r="F185" s="91"/>
      <c r="G185" s="66">
        <f>Abr!G189</f>
        <v>0</v>
      </c>
      <c r="H185" s="67">
        <f>Abr!H189</f>
        <v>0</v>
      </c>
      <c r="I185" s="173" t="s">
        <v>72</v>
      </c>
      <c r="J185" s="91"/>
      <c r="K185" s="474"/>
      <c r="L185" s="475"/>
      <c r="M185" s="476"/>
      <c r="N185" s="93"/>
    </row>
    <row r="186" spans="1:14" ht="12.75" customHeight="1" x14ac:dyDescent="0.2">
      <c r="A186" s="91"/>
      <c r="B186" s="384"/>
      <c r="C186" s="385"/>
      <c r="D186" s="385"/>
      <c r="E186" s="386"/>
      <c r="F186" s="91"/>
      <c r="G186" s="225">
        <v>0</v>
      </c>
      <c r="H186" s="226">
        <v>0</v>
      </c>
      <c r="I186" s="174" t="s">
        <v>81</v>
      </c>
      <c r="J186" s="91"/>
      <c r="K186" s="474"/>
      <c r="L186" s="475"/>
      <c r="M186" s="476"/>
      <c r="N186" s="93"/>
    </row>
    <row r="187" spans="1:14" ht="12.75" customHeight="1" x14ac:dyDescent="0.2">
      <c r="A187" s="91"/>
      <c r="B187" s="384"/>
      <c r="C187" s="385"/>
      <c r="D187" s="385"/>
      <c r="E187" s="386"/>
      <c r="F187" s="91"/>
      <c r="G187" s="225">
        <v>0</v>
      </c>
      <c r="H187" s="226">
        <v>0</v>
      </c>
      <c r="I187" s="174" t="s">
        <v>82</v>
      </c>
      <c r="J187" s="91"/>
      <c r="K187" s="474"/>
      <c r="L187" s="475"/>
      <c r="M187" s="476"/>
      <c r="N187" s="93"/>
    </row>
    <row r="188" spans="1:14" ht="12.75" customHeight="1" x14ac:dyDescent="0.2">
      <c r="A188" s="91"/>
      <c r="B188" s="384"/>
      <c r="C188" s="385"/>
      <c r="D188" s="385"/>
      <c r="E188" s="386"/>
      <c r="F188" s="91"/>
      <c r="G188" s="225">
        <v>0</v>
      </c>
      <c r="H188" s="226">
        <v>0</v>
      </c>
      <c r="I188" s="174" t="s">
        <v>84</v>
      </c>
      <c r="J188" s="91"/>
      <c r="K188" s="474"/>
      <c r="L188" s="475"/>
      <c r="M188" s="476"/>
      <c r="N188" s="93"/>
    </row>
    <row r="189" spans="1:14" ht="13.5" customHeight="1" thickBot="1" x14ac:dyDescent="0.25">
      <c r="A189" s="91"/>
      <c r="B189" s="384"/>
      <c r="C189" s="385"/>
      <c r="D189" s="385"/>
      <c r="E189" s="386"/>
      <c r="F189" s="91"/>
      <c r="G189" s="177">
        <f>G185+G186+G187+G188</f>
        <v>0</v>
      </c>
      <c r="H189" s="177">
        <f>H185+H186+H187+H188</f>
        <v>0</v>
      </c>
      <c r="I189" s="179" t="s">
        <v>76</v>
      </c>
      <c r="J189" s="91"/>
      <c r="K189" s="477"/>
      <c r="L189" s="478"/>
      <c r="M189" s="479"/>
      <c r="N189" s="93"/>
    </row>
    <row r="190" spans="1:14" ht="7.5" customHeight="1" thickBot="1" x14ac:dyDescent="0.25">
      <c r="A190" s="91"/>
      <c r="B190" s="384"/>
      <c r="C190" s="385"/>
      <c r="D190" s="385"/>
      <c r="E190" s="386"/>
      <c r="F190" s="91"/>
      <c r="G190" s="165"/>
      <c r="H190" s="2"/>
      <c r="I190" s="166"/>
      <c r="J190" s="91"/>
      <c r="K190" s="14"/>
      <c r="L190" s="4"/>
      <c r="M190" s="13"/>
      <c r="N190" s="93"/>
    </row>
    <row r="191" spans="1:14" ht="13.5" customHeight="1" thickBot="1" x14ac:dyDescent="0.25">
      <c r="A191" s="91"/>
      <c r="B191" s="387"/>
      <c r="C191" s="388"/>
      <c r="D191" s="388"/>
      <c r="E191" s="389"/>
      <c r="F191" s="91"/>
      <c r="G191" s="371">
        <f>G189+H189</f>
        <v>0</v>
      </c>
      <c r="H191" s="372"/>
      <c r="I191" s="223" t="s">
        <v>116</v>
      </c>
      <c r="J191" s="91"/>
      <c r="K191" s="378"/>
      <c r="L191" s="379"/>
      <c r="M191" s="380"/>
      <c r="N191" s="93"/>
    </row>
    <row r="192" spans="1:14" ht="3.75" customHeight="1" thickBot="1" x14ac:dyDescent="0.25">
      <c r="A192" s="91"/>
      <c r="B192" s="170"/>
      <c r="C192" s="4"/>
      <c r="D192" s="11"/>
      <c r="E192" s="13"/>
      <c r="F192" s="91"/>
      <c r="G192" s="2"/>
      <c r="H192" s="2"/>
      <c r="I192" s="2"/>
      <c r="J192" s="91"/>
      <c r="K192" s="14"/>
      <c r="L192" s="4"/>
      <c r="M192" s="13"/>
      <c r="N192" s="93"/>
    </row>
    <row r="193" spans="1:14" ht="13.5" customHeight="1" thickBot="1" x14ac:dyDescent="0.25">
      <c r="A193" s="91"/>
      <c r="B193" s="486" t="s">
        <v>80</v>
      </c>
      <c r="C193" s="487"/>
      <c r="D193" s="487"/>
      <c r="E193" s="488"/>
      <c r="F193" s="91"/>
      <c r="G193" s="540" t="s">
        <v>85</v>
      </c>
      <c r="H193" s="541"/>
      <c r="I193" s="542"/>
      <c r="J193" s="91"/>
      <c r="K193" s="559" t="s">
        <v>171</v>
      </c>
      <c r="L193" s="560"/>
      <c r="M193" s="561"/>
      <c r="N193" s="93"/>
    </row>
    <row r="194" spans="1:14" ht="12.75" customHeight="1" x14ac:dyDescent="0.2">
      <c r="A194" s="91"/>
      <c r="B194" s="489"/>
      <c r="C194" s="490"/>
      <c r="D194" s="490"/>
      <c r="E194" s="491"/>
      <c r="F194" s="91"/>
      <c r="G194" s="66">
        <f>Abr!G198</f>
        <v>0</v>
      </c>
      <c r="H194" s="67">
        <f>Abr!H198</f>
        <v>0</v>
      </c>
      <c r="I194" s="173" t="s">
        <v>72</v>
      </c>
      <c r="J194" s="91"/>
      <c r="K194" s="562"/>
      <c r="L194" s="563"/>
      <c r="M194" s="564"/>
      <c r="N194" s="93"/>
    </row>
    <row r="195" spans="1:14" ht="12.75" customHeight="1" x14ac:dyDescent="0.2">
      <c r="A195" s="91"/>
      <c r="B195" s="489"/>
      <c r="C195" s="490"/>
      <c r="D195" s="490"/>
      <c r="E195" s="491"/>
      <c r="F195" s="91"/>
      <c r="G195" s="225">
        <v>0</v>
      </c>
      <c r="H195" s="226">
        <v>0</v>
      </c>
      <c r="I195" s="174" t="s">
        <v>73</v>
      </c>
      <c r="J195" s="91"/>
      <c r="K195" s="562"/>
      <c r="L195" s="563"/>
      <c r="M195" s="564"/>
      <c r="N195" s="93"/>
    </row>
    <row r="196" spans="1:14" ht="12.75" customHeight="1" x14ac:dyDescent="0.2">
      <c r="A196" s="91"/>
      <c r="B196" s="489"/>
      <c r="C196" s="490"/>
      <c r="D196" s="490"/>
      <c r="E196" s="491"/>
      <c r="F196" s="91"/>
      <c r="G196" s="175">
        <v>0</v>
      </c>
      <c r="H196" s="176">
        <v>0</v>
      </c>
      <c r="I196" s="174" t="s">
        <v>74</v>
      </c>
      <c r="J196" s="91"/>
      <c r="K196" s="562"/>
      <c r="L196" s="563"/>
      <c r="M196" s="564"/>
      <c r="N196" s="93"/>
    </row>
    <row r="197" spans="1:14" ht="12.75" customHeight="1" x14ac:dyDescent="0.2">
      <c r="A197" s="91"/>
      <c r="B197" s="489"/>
      <c r="C197" s="490"/>
      <c r="D197" s="490"/>
      <c r="E197" s="491"/>
      <c r="F197" s="91"/>
      <c r="G197" s="225">
        <v>0</v>
      </c>
      <c r="H197" s="226">
        <v>0</v>
      </c>
      <c r="I197" s="174" t="s">
        <v>75</v>
      </c>
      <c r="J197" s="91"/>
      <c r="K197" s="562"/>
      <c r="L197" s="563"/>
      <c r="M197" s="564"/>
      <c r="N197" s="93"/>
    </row>
    <row r="198" spans="1:14" ht="13.5" customHeight="1" thickBot="1" x14ac:dyDescent="0.25">
      <c r="A198" s="91"/>
      <c r="B198" s="489"/>
      <c r="C198" s="490"/>
      <c r="D198" s="490"/>
      <c r="E198" s="491"/>
      <c r="F198" s="91"/>
      <c r="G198" s="177">
        <f>G194+G195-G196+G197</f>
        <v>0</v>
      </c>
      <c r="H198" s="178">
        <f>H194+H195-H196+H197</f>
        <v>0</v>
      </c>
      <c r="I198" s="179" t="s">
        <v>76</v>
      </c>
      <c r="J198" s="91"/>
      <c r="K198" s="565"/>
      <c r="L198" s="566"/>
      <c r="M198" s="567"/>
      <c r="N198" s="93"/>
    </row>
    <row r="199" spans="1:14" ht="7.5" customHeight="1" thickBot="1" x14ac:dyDescent="0.25">
      <c r="A199" s="91"/>
      <c r="B199" s="489"/>
      <c r="C199" s="490"/>
      <c r="D199" s="490"/>
      <c r="E199" s="491"/>
      <c r="F199" s="91"/>
      <c r="G199" s="2"/>
      <c r="H199" s="2"/>
      <c r="I199" s="166"/>
      <c r="J199" s="91"/>
      <c r="K199" s="14"/>
      <c r="L199" s="4"/>
      <c r="M199" s="13"/>
      <c r="N199" s="93"/>
    </row>
    <row r="200" spans="1:14" ht="13.5" customHeight="1" thickBot="1" x14ac:dyDescent="0.25">
      <c r="A200" s="91"/>
      <c r="B200" s="492"/>
      <c r="C200" s="493"/>
      <c r="D200" s="493"/>
      <c r="E200" s="494"/>
      <c r="F200" s="91"/>
      <c r="G200" s="371">
        <f>G198+H198</f>
        <v>0</v>
      </c>
      <c r="H200" s="372"/>
      <c r="I200" s="223" t="s">
        <v>77</v>
      </c>
      <c r="J200" s="91"/>
      <c r="K200" s="378"/>
      <c r="L200" s="379"/>
      <c r="M200" s="380"/>
      <c r="N200" s="93"/>
    </row>
    <row r="201" spans="1:14" ht="3.75" customHeight="1" thickBot="1" x14ac:dyDescent="0.25">
      <c r="A201" s="91"/>
      <c r="B201" s="2"/>
      <c r="C201" s="4"/>
      <c r="D201" s="2"/>
      <c r="E201" s="2"/>
      <c r="F201" s="4"/>
      <c r="G201" s="2"/>
      <c r="H201" s="2"/>
      <c r="I201" s="11"/>
      <c r="J201" s="11"/>
      <c r="K201" s="11"/>
      <c r="L201" s="11"/>
      <c r="M201" s="13"/>
      <c r="N201" s="93"/>
    </row>
    <row r="202" spans="1:14" ht="12.75" customHeight="1" x14ac:dyDescent="0.2">
      <c r="A202" s="91"/>
      <c r="B202" s="441" t="s">
        <v>78</v>
      </c>
      <c r="C202" s="442"/>
      <c r="D202" s="442"/>
      <c r="E202" s="443"/>
      <c r="F202" s="91"/>
      <c r="G202" s="453"/>
      <c r="H202" s="454"/>
      <c r="I202" s="454"/>
      <c r="J202" s="454"/>
      <c r="K202" s="454"/>
      <c r="L202" s="454"/>
      <c r="M202" s="455"/>
      <c r="N202" s="93"/>
    </row>
    <row r="203" spans="1:14" ht="12.75" customHeight="1" x14ac:dyDescent="0.2">
      <c r="A203" s="91"/>
      <c r="B203" s="444"/>
      <c r="C203" s="445"/>
      <c r="D203" s="445"/>
      <c r="E203" s="446"/>
      <c r="F203" s="91"/>
      <c r="G203" s="456"/>
      <c r="H203" s="457"/>
      <c r="I203" s="457"/>
      <c r="J203" s="457"/>
      <c r="K203" s="457"/>
      <c r="L203" s="457"/>
      <c r="M203" s="458"/>
      <c r="N203" s="93"/>
    </row>
    <row r="204" spans="1:14" ht="12.75" customHeight="1" x14ac:dyDescent="0.2">
      <c r="A204" s="91"/>
      <c r="B204" s="444"/>
      <c r="C204" s="445"/>
      <c r="D204" s="445"/>
      <c r="E204" s="446"/>
      <c r="F204" s="91"/>
      <c r="G204" s="456"/>
      <c r="H204" s="457"/>
      <c r="I204" s="457"/>
      <c r="J204" s="457"/>
      <c r="K204" s="457"/>
      <c r="L204" s="457"/>
      <c r="M204" s="458"/>
      <c r="N204" s="93"/>
    </row>
    <row r="205" spans="1:14" ht="12.75" customHeight="1" x14ac:dyDescent="0.2">
      <c r="A205" s="91"/>
      <c r="B205" s="444"/>
      <c r="C205" s="445"/>
      <c r="D205" s="445"/>
      <c r="E205" s="446"/>
      <c r="F205" s="91"/>
      <c r="G205" s="456"/>
      <c r="H205" s="457"/>
      <c r="I205" s="457"/>
      <c r="J205" s="457"/>
      <c r="K205" s="457"/>
      <c r="L205" s="457"/>
      <c r="M205" s="458"/>
      <c r="N205" s="93"/>
    </row>
    <row r="206" spans="1:14" ht="13.5" customHeight="1" thickBot="1" x14ac:dyDescent="0.25">
      <c r="A206" s="91"/>
      <c r="B206" s="447"/>
      <c r="C206" s="448"/>
      <c r="D206" s="448"/>
      <c r="E206" s="449"/>
      <c r="F206" s="91"/>
      <c r="G206" s="459"/>
      <c r="H206" s="460"/>
      <c r="I206" s="460"/>
      <c r="J206" s="460"/>
      <c r="K206" s="460"/>
      <c r="L206" s="460"/>
      <c r="M206" s="461"/>
      <c r="N206" s="93"/>
    </row>
    <row r="207" spans="1:14" ht="3.75" customHeight="1" thickBot="1" x14ac:dyDescent="0.25">
      <c r="A207" s="142"/>
      <c r="B207" s="6"/>
      <c r="C207" s="6"/>
      <c r="D207" s="6"/>
      <c r="E207" s="6"/>
      <c r="F207" s="6"/>
      <c r="G207" s="156"/>
      <c r="H207" s="156"/>
      <c r="I207" s="156"/>
      <c r="J207" s="156"/>
      <c r="K207" s="156"/>
      <c r="L207" s="156"/>
      <c r="M207" s="156"/>
      <c r="N207" s="93"/>
    </row>
    <row r="208" spans="1:14" ht="16.5" customHeight="1" x14ac:dyDescent="0.2">
      <c r="A208" s="435"/>
      <c r="B208" s="436"/>
      <c r="C208" s="436"/>
      <c r="D208" s="436"/>
      <c r="E208" s="436"/>
      <c r="F208" s="436"/>
      <c r="G208" s="436"/>
      <c r="H208" s="436"/>
      <c r="I208" s="436"/>
      <c r="J208" s="436"/>
      <c r="K208" s="436"/>
      <c r="L208" s="436"/>
      <c r="M208" s="436"/>
      <c r="N208" s="437"/>
    </row>
    <row r="209" spans="1:14" ht="16.5" customHeight="1" x14ac:dyDescent="0.2">
      <c r="A209" s="438"/>
      <c r="B209" s="439"/>
      <c r="C209" s="439"/>
      <c r="D209" s="439"/>
      <c r="E209" s="439"/>
      <c r="F209" s="439"/>
      <c r="G209" s="439"/>
      <c r="H209" s="439"/>
      <c r="I209" s="439"/>
      <c r="J209" s="439"/>
      <c r="K209" s="439"/>
      <c r="L209" s="439"/>
      <c r="M209" s="439"/>
      <c r="N209" s="440"/>
    </row>
    <row r="210" spans="1:14" ht="15.75" customHeight="1" x14ac:dyDescent="0.2">
      <c r="A210" s="438"/>
      <c r="B210" s="439"/>
      <c r="C210" s="439"/>
      <c r="D210" s="439"/>
      <c r="E210" s="439"/>
      <c r="F210" s="439"/>
      <c r="G210" s="439"/>
      <c r="H210" s="439"/>
      <c r="I210" s="439"/>
      <c r="J210" s="439"/>
      <c r="K210" s="439"/>
      <c r="L210" s="439"/>
      <c r="M210" s="439"/>
      <c r="N210" s="440"/>
    </row>
    <row r="211" spans="1:14" ht="6" hidden="1" customHeight="1" x14ac:dyDescent="0.2">
      <c r="A211" s="438"/>
      <c r="B211" s="439"/>
      <c r="C211" s="439"/>
      <c r="D211" s="439"/>
      <c r="E211" s="439"/>
      <c r="F211" s="439"/>
      <c r="G211" s="439"/>
      <c r="H211" s="439"/>
      <c r="I211" s="439"/>
      <c r="J211" s="439"/>
      <c r="K211" s="439"/>
      <c r="L211" s="439"/>
      <c r="M211" s="439"/>
      <c r="N211" s="440"/>
    </row>
    <row r="212" spans="1:14" x14ac:dyDescent="0.2">
      <c r="A212" s="438"/>
      <c r="B212" s="439"/>
      <c r="C212" s="439"/>
      <c r="D212" s="439"/>
      <c r="E212" s="439"/>
      <c r="F212" s="439"/>
      <c r="G212" s="439"/>
      <c r="H212" s="439"/>
      <c r="I212" s="439"/>
      <c r="J212" s="439"/>
      <c r="K212" s="439"/>
      <c r="L212" s="439"/>
      <c r="M212" s="439"/>
      <c r="N212" s="440"/>
    </row>
    <row r="213" spans="1:14" x14ac:dyDescent="0.2">
      <c r="A213" s="438"/>
      <c r="B213" s="439"/>
      <c r="C213" s="439"/>
      <c r="D213" s="439"/>
      <c r="E213" s="439"/>
      <c r="F213" s="439"/>
      <c r="G213" s="439"/>
      <c r="H213" s="439"/>
      <c r="I213" s="439"/>
      <c r="J213" s="439"/>
      <c r="K213" s="439"/>
      <c r="L213" s="439"/>
      <c r="M213" s="439"/>
      <c r="N213" s="440"/>
    </row>
    <row r="214" spans="1:14" ht="12.75" customHeight="1" thickBot="1" x14ac:dyDescent="0.25">
      <c r="A214" s="167"/>
      <c r="B214" s="168"/>
      <c r="C214" s="168"/>
      <c r="D214" s="168"/>
      <c r="E214" s="168"/>
      <c r="F214" s="168"/>
      <c r="G214" s="168"/>
      <c r="H214" s="168"/>
      <c r="I214" s="168"/>
      <c r="J214" s="168"/>
      <c r="K214" s="168"/>
      <c r="L214" s="168"/>
      <c r="M214" s="168"/>
      <c r="N214" s="169"/>
    </row>
    <row r="215" spans="1:14" ht="3" customHeight="1" x14ac:dyDescent="0.2"/>
    <row r="216" spans="1:14" hidden="1" x14ac:dyDescent="0.2"/>
    <row r="217" spans="1:14" hidden="1" x14ac:dyDescent="0.2"/>
    <row r="218" spans="1:14" hidden="1" x14ac:dyDescent="0.2"/>
  </sheetData>
  <sheetProtection algorithmName="SHA-512" hashValue="PHs299d+j+7a3iHR7EIVKO+vZSb5aI2afT/yMUJ+TDO4Sk/YcMgxuyjQ3ABErkz2SfE4eunoySEAj+o9rJEAjw==" saltValue="fQ+pMTyWMHB9Bp2yEnqyYg==" spinCount="100000" sheet="1" objects="1" scenarios="1" selectLockedCells="1"/>
  <mergeCells count="86">
    <mergeCell ref="M2:M3"/>
    <mergeCell ref="I5:I10"/>
    <mergeCell ref="B12:M12"/>
    <mergeCell ref="B2:B3"/>
    <mergeCell ref="D2:D3"/>
    <mergeCell ref="E2:E3"/>
    <mergeCell ref="G2:H3"/>
    <mergeCell ref="I2:I3"/>
    <mergeCell ref="K2:K3"/>
    <mergeCell ref="G13:H13"/>
    <mergeCell ref="E14:E27"/>
    <mergeCell ref="I14:I27"/>
    <mergeCell ref="G64:H64"/>
    <mergeCell ref="G30:H30"/>
    <mergeCell ref="E31:E38"/>
    <mergeCell ref="I31:I38"/>
    <mergeCell ref="G41:H41"/>
    <mergeCell ref="E65:E73"/>
    <mergeCell ref="I65:I73"/>
    <mergeCell ref="G76:H76"/>
    <mergeCell ref="E42:E49"/>
    <mergeCell ref="I42:I49"/>
    <mergeCell ref="G52:H52"/>
    <mergeCell ref="E53:E61"/>
    <mergeCell ref="I53:I61"/>
    <mergeCell ref="G102:H102"/>
    <mergeCell ref="E103:E113"/>
    <mergeCell ref="I103:I113"/>
    <mergeCell ref="G116:H116"/>
    <mergeCell ref="E77:E88"/>
    <mergeCell ref="I77:I88"/>
    <mergeCell ref="G91:H91"/>
    <mergeCell ref="E92:E99"/>
    <mergeCell ref="I92:I99"/>
    <mergeCell ref="E117:E127"/>
    <mergeCell ref="I117:I127"/>
    <mergeCell ref="B136:E136"/>
    <mergeCell ref="G136:I136"/>
    <mergeCell ref="K136:M142"/>
    <mergeCell ref="B137:E137"/>
    <mergeCell ref="G137:I137"/>
    <mergeCell ref="B138:E138"/>
    <mergeCell ref="G138:I138"/>
    <mergeCell ref="B139:E139"/>
    <mergeCell ref="G139:I139"/>
    <mergeCell ref="B141:E142"/>
    <mergeCell ref="G141:I141"/>
    <mergeCell ref="G142:I142"/>
    <mergeCell ref="B184:E191"/>
    <mergeCell ref="A208:N213"/>
    <mergeCell ref="B193:E200"/>
    <mergeCell ref="G193:I193"/>
    <mergeCell ref="K193:M198"/>
    <mergeCell ref="G200:H200"/>
    <mergeCell ref="K200:M200"/>
    <mergeCell ref="B202:E206"/>
    <mergeCell ref="G202:M206"/>
    <mergeCell ref="K182:M182"/>
    <mergeCell ref="G191:H191"/>
    <mergeCell ref="K191:M191"/>
    <mergeCell ref="K160:M173"/>
    <mergeCell ref="G175:I175"/>
    <mergeCell ref="K175:M180"/>
    <mergeCell ref="G184:I184"/>
    <mergeCell ref="K184:M189"/>
    <mergeCell ref="B160:E173"/>
    <mergeCell ref="G182:H182"/>
    <mergeCell ref="B175:E182"/>
    <mergeCell ref="B154:E154"/>
    <mergeCell ref="G154:I154"/>
    <mergeCell ref="B156:E156"/>
    <mergeCell ref="G156:I156"/>
    <mergeCell ref="K146:M156"/>
    <mergeCell ref="B147:E147"/>
    <mergeCell ref="B150:E150"/>
    <mergeCell ref="G150:I150"/>
    <mergeCell ref="B151:E151"/>
    <mergeCell ref="G151:I151"/>
    <mergeCell ref="G152:I152"/>
    <mergeCell ref="G153:I153"/>
    <mergeCell ref="B152:E152"/>
    <mergeCell ref="B146:E146"/>
    <mergeCell ref="G146:I146"/>
    <mergeCell ref="G147:I147"/>
    <mergeCell ref="B149:E149"/>
    <mergeCell ref="G149:I149"/>
  </mergeCells>
  <phoneticPr fontId="43" type="noConversion"/>
  <conditionalFormatting sqref="G141">
    <cfRule type="cellIs" dxfId="96" priority="4" stopIfTrue="1" operator="equal">
      <formula>"Mark Contábil Informa:"</formula>
    </cfRule>
    <cfRule type="cellIs" dxfId="95" priority="5" stopIfTrue="1" operator="equal">
      <formula>"Mark Contábil Informa:"</formula>
    </cfRule>
    <cfRule type="cellIs" dxfId="94" priority="6" stopIfTrue="1" operator="equal">
      <formula>"Mark Contábil Informa:"</formula>
    </cfRule>
  </conditionalFormatting>
  <conditionalFormatting sqref="G142">
    <cfRule type="cellIs" dxfId="93" priority="1" stopIfTrue="1" operator="equal">
      <formula>"Atenção - Resultado Mensal Negativo"</formula>
    </cfRule>
    <cfRule type="cellIs" dxfId="92" priority="2" stopIfTrue="1" operator="equal">
      <formula>"Parabéns - Resultado Mensal Positivo"</formula>
    </cfRule>
    <cfRule type="cellIs" dxfId="91" priority="3" stopIfTrue="1" operator="equal">
      <formula>"Nem Positivo nem Negativo - No Limite"</formula>
    </cfRule>
  </conditionalFormatting>
  <conditionalFormatting sqref="G156">
    <cfRule type="cellIs" dxfId="90" priority="16" stopIfTrue="1" operator="equal">
      <formula>"Parabéns - Meta cumprida"</formula>
    </cfRule>
    <cfRule type="cellIs" dxfId="89" priority="17" stopIfTrue="1" operator="equal">
      <formula>"Atenção - Meta não cumprida"</formula>
    </cfRule>
  </conditionalFormatting>
  <conditionalFormatting sqref="G13:H13 G30:H30 G41:H41 G52:H52 G64:H64 G76:H76 G91:H91 G102:H102 G116:H116">
    <cfRule type="cellIs" dxfId="88" priority="7" stopIfTrue="1" operator="equal">
      <formula>"Sinal Verde - Abaixo do Orçado"</formula>
    </cfRule>
    <cfRule type="cellIs" dxfId="87" priority="8" stopIfTrue="1" operator="between">
      <formula>"Sinal Amarelo - Próximo ao Orçado"</formula>
      <formula>"Sinal Amarelo - Igual ao Orçado"</formula>
    </cfRule>
    <cfRule type="cellIs" dxfId="86" priority="9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6F72E-A8CD-442C-A8F0-774972A2BEA2}">
  <dimension ref="A1:O218"/>
  <sheetViews>
    <sheetView showGridLines="0" zoomScale="80" zoomScaleNormal="80" zoomScaleSheetLayoutView="80" workbookViewId="0">
      <pane ySplit="4" topLeftCell="A5" activePane="bottomLeft" state="frozen"/>
      <selection activeCell="C6" sqref="C6:D6"/>
      <selection pane="bottomLeft"/>
    </sheetView>
  </sheetViews>
  <sheetFormatPr defaultColWidth="0" defaultRowHeight="12.75" customHeight="1" zeroHeight="1" x14ac:dyDescent="0.2"/>
  <cols>
    <col min="1" max="1" width="0.5703125" style="90" customWidth="1"/>
    <col min="2" max="2" width="36.7109375" style="90" customWidth="1"/>
    <col min="3" max="3" width="0.7109375" style="90" customWidth="1"/>
    <col min="4" max="4" width="18.7109375" style="90" customWidth="1"/>
    <col min="5" max="5" width="18" style="90" customWidth="1"/>
    <col min="6" max="6" width="0.7109375" style="90" customWidth="1"/>
    <col min="7" max="7" width="18.7109375" style="90" bestFit="1" customWidth="1"/>
    <col min="8" max="8" width="18.7109375" style="90" customWidth="1"/>
    <col min="9" max="9" width="18" style="90" customWidth="1"/>
    <col min="10" max="10" width="0.7109375" style="90" customWidth="1"/>
    <col min="11" max="11" width="15.5703125" style="90" customWidth="1"/>
    <col min="12" max="12" width="0.7109375" style="90" customWidth="1"/>
    <col min="13" max="13" width="18.85546875" style="90" customWidth="1"/>
    <col min="14" max="14" width="0.7109375" style="90" customWidth="1"/>
    <col min="15" max="15" width="0.28515625" style="90" customWidth="1"/>
    <col min="16" max="16384" width="9.140625" style="90" hidden="1"/>
  </cols>
  <sheetData>
    <row r="1" spans="1:14" ht="3.75" customHeight="1" thickBot="1" x14ac:dyDescent="0.25">
      <c r="A1" s="88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9"/>
    </row>
    <row r="2" spans="1:14" ht="21.75" customHeight="1" x14ac:dyDescent="0.2">
      <c r="A2" s="91"/>
      <c r="B2" s="402" t="s">
        <v>193</v>
      </c>
      <c r="C2" s="92"/>
      <c r="D2" s="404" t="s">
        <v>0</v>
      </c>
      <c r="E2" s="414"/>
      <c r="F2" s="92"/>
      <c r="G2" s="404" t="s">
        <v>1</v>
      </c>
      <c r="H2" s="419"/>
      <c r="I2" s="414"/>
      <c r="J2" s="92"/>
      <c r="K2" s="373" t="s">
        <v>2</v>
      </c>
      <c r="L2" s="92"/>
      <c r="M2" s="409" t="s">
        <v>3</v>
      </c>
      <c r="N2" s="93"/>
    </row>
    <row r="3" spans="1:14" ht="19.5" customHeight="1" thickBot="1" x14ac:dyDescent="0.25">
      <c r="A3" s="91"/>
      <c r="B3" s="403"/>
      <c r="C3" s="91"/>
      <c r="D3" s="405"/>
      <c r="E3" s="415"/>
      <c r="F3" s="91"/>
      <c r="G3" s="405"/>
      <c r="H3" s="420"/>
      <c r="I3" s="415"/>
      <c r="J3" s="91"/>
      <c r="K3" s="374"/>
      <c r="L3" s="91"/>
      <c r="M3" s="410"/>
      <c r="N3" s="93"/>
    </row>
    <row r="4" spans="1:14" s="95" customFormat="1" ht="13.5" thickBot="1" x14ac:dyDescent="0.25">
      <c r="A4" s="91"/>
      <c r="B4" s="185" t="s">
        <v>111</v>
      </c>
      <c r="C4" s="91"/>
      <c r="D4" s="186" t="s">
        <v>4</v>
      </c>
      <c r="E4" s="187" t="s">
        <v>5</v>
      </c>
      <c r="F4" s="91"/>
      <c r="G4" s="188" t="str">
        <f>'Página Inicial'!C6</f>
        <v>Nome Esposa</v>
      </c>
      <c r="H4" s="188" t="str">
        <f>'Página Inicial'!F6</f>
        <v>Nome Esposo</v>
      </c>
      <c r="I4" s="187" t="s">
        <v>5</v>
      </c>
      <c r="J4" s="91"/>
      <c r="K4" s="189" t="s">
        <v>4</v>
      </c>
      <c r="L4" s="94"/>
      <c r="M4" s="190" t="s">
        <v>107</v>
      </c>
      <c r="N4" s="93"/>
    </row>
    <row r="5" spans="1:14" ht="12.75" customHeight="1" x14ac:dyDescent="0.2">
      <c r="A5" s="91"/>
      <c r="B5" s="96" t="s">
        <v>118</v>
      </c>
      <c r="C5" s="91"/>
      <c r="D5" s="97"/>
      <c r="E5" s="98"/>
      <c r="F5" s="91"/>
      <c r="G5" s="97"/>
      <c r="H5" s="99"/>
      <c r="I5" s="416"/>
      <c r="J5" s="91"/>
      <c r="K5" s="100" t="str">
        <f t="shared" ref="K5:K10" si="0">IF(D5=0,"",(D5-G5-H5))</f>
        <v/>
      </c>
      <c r="L5" s="94"/>
      <c r="M5" s="101" t="str">
        <f t="shared" ref="M5:M10" si="1">IF((G5+H5)=0,"",IF(D5=0,"",IF((G5+H5)&lt;(D5*80%),"Abaixo do Orçado",IF(D5=(G5+H5),"Igual ao Orçado",IF(D5&gt;(G5+H5),"Próximo ao Orçado","Passou do Orçado")))))</f>
        <v/>
      </c>
      <c r="N5" s="93"/>
    </row>
    <row r="6" spans="1:14" x14ac:dyDescent="0.2">
      <c r="A6" s="91"/>
      <c r="B6" s="96" t="s">
        <v>119</v>
      </c>
      <c r="C6" s="91"/>
      <c r="D6" s="97"/>
      <c r="E6" s="102"/>
      <c r="F6" s="91"/>
      <c r="G6" s="106"/>
      <c r="H6" s="139"/>
      <c r="I6" s="417"/>
      <c r="J6" s="91"/>
      <c r="K6" s="100" t="str">
        <f t="shared" si="0"/>
        <v/>
      </c>
      <c r="L6" s="94"/>
      <c r="M6" s="101" t="str">
        <f t="shared" si="1"/>
        <v/>
      </c>
      <c r="N6" s="93"/>
    </row>
    <row r="7" spans="1:14" x14ac:dyDescent="0.2">
      <c r="A7" s="91"/>
      <c r="B7" s="96" t="s">
        <v>120</v>
      </c>
      <c r="C7" s="91"/>
      <c r="D7" s="97"/>
      <c r="E7" s="102"/>
      <c r="F7" s="91"/>
      <c r="G7" s="125"/>
      <c r="H7" s="126"/>
      <c r="I7" s="417"/>
      <c r="J7" s="91"/>
      <c r="K7" s="100" t="str">
        <f t="shared" si="0"/>
        <v/>
      </c>
      <c r="L7" s="94"/>
      <c r="M7" s="101" t="str">
        <f t="shared" si="1"/>
        <v/>
      </c>
      <c r="N7" s="93"/>
    </row>
    <row r="8" spans="1:14" x14ac:dyDescent="0.2">
      <c r="A8" s="91"/>
      <c r="B8" s="105"/>
      <c r="C8" s="91"/>
      <c r="D8" s="97"/>
      <c r="E8" s="102"/>
      <c r="F8" s="91"/>
      <c r="G8" s="103"/>
      <c r="H8" s="181"/>
      <c r="I8" s="417"/>
      <c r="J8" s="91"/>
      <c r="K8" s="100" t="str">
        <f t="shared" si="0"/>
        <v/>
      </c>
      <c r="L8" s="94"/>
      <c r="M8" s="101" t="str">
        <f t="shared" si="1"/>
        <v/>
      </c>
      <c r="N8" s="93"/>
    </row>
    <row r="9" spans="1:14" ht="13.5" thickBot="1" x14ac:dyDescent="0.25">
      <c r="A9" s="91"/>
      <c r="B9" s="105"/>
      <c r="C9" s="91"/>
      <c r="D9" s="106"/>
      <c r="E9" s="102"/>
      <c r="F9" s="91"/>
      <c r="G9" s="107"/>
      <c r="H9" s="108"/>
      <c r="I9" s="417"/>
      <c r="J9" s="91"/>
      <c r="K9" s="109" t="str">
        <f t="shared" si="0"/>
        <v/>
      </c>
      <c r="L9" s="94"/>
      <c r="M9" s="110" t="str">
        <f t="shared" si="1"/>
        <v/>
      </c>
      <c r="N9" s="93"/>
    </row>
    <row r="10" spans="1:14" ht="13.5" thickBot="1" x14ac:dyDescent="0.25">
      <c r="A10" s="91"/>
      <c r="B10" s="111" t="s">
        <v>6</v>
      </c>
      <c r="C10" s="91"/>
      <c r="D10" s="112"/>
      <c r="E10" s="113"/>
      <c r="F10" s="91"/>
      <c r="G10" s="114"/>
      <c r="H10" s="115"/>
      <c r="I10" s="418"/>
      <c r="J10" s="91"/>
      <c r="K10" s="116" t="str">
        <f t="shared" si="0"/>
        <v/>
      </c>
      <c r="L10" s="94"/>
      <c r="M10" s="117" t="str">
        <f t="shared" si="1"/>
        <v/>
      </c>
      <c r="N10" s="93"/>
    </row>
    <row r="11" spans="1:14" ht="13.5" thickBot="1" x14ac:dyDescent="0.25">
      <c r="A11" s="91"/>
      <c r="B11" s="195" t="s">
        <v>7</v>
      </c>
      <c r="C11" s="118"/>
      <c r="D11" s="194">
        <f>D5+D6+D7+D8+D9-D10</f>
        <v>0</v>
      </c>
      <c r="E11" s="193"/>
      <c r="F11" s="91"/>
      <c r="G11" s="194">
        <f>G5+G6+G7+G8+G9-G10</f>
        <v>0</v>
      </c>
      <c r="H11" s="194">
        <f>H5+H6+H7+H8+H9-H10</f>
        <v>0</v>
      </c>
      <c r="I11" s="193">
        <f>G11+H11</f>
        <v>0</v>
      </c>
      <c r="J11" s="91"/>
      <c r="K11" s="192" t="str">
        <f>IF(D11=0,"",D11-I11)</f>
        <v/>
      </c>
      <c r="L11" s="119"/>
      <c r="M11" s="191"/>
      <c r="N11" s="93"/>
    </row>
    <row r="12" spans="1:14" ht="19.5" customHeight="1" thickBot="1" x14ac:dyDescent="0.25">
      <c r="A12" s="91"/>
      <c r="B12" s="411" t="s">
        <v>8</v>
      </c>
      <c r="C12" s="412"/>
      <c r="D12" s="412"/>
      <c r="E12" s="412"/>
      <c r="F12" s="412"/>
      <c r="G12" s="412"/>
      <c r="H12" s="412"/>
      <c r="I12" s="412"/>
      <c r="J12" s="412"/>
      <c r="K12" s="412"/>
      <c r="L12" s="412"/>
      <c r="M12" s="413"/>
      <c r="N12" s="93"/>
    </row>
    <row r="13" spans="1:14" ht="26.25" thickBot="1" x14ac:dyDescent="0.25">
      <c r="A13" s="91"/>
      <c r="B13" s="300" t="s">
        <v>9</v>
      </c>
      <c r="C13" s="92"/>
      <c r="D13" s="197" t="s">
        <v>10</v>
      </c>
      <c r="E13" s="187" t="s">
        <v>11</v>
      </c>
      <c r="F13" s="92"/>
      <c r="G13" s="357" t="str">
        <f>IF(I28=0,"",IF(D28=0,"Preencher coluna Orçamento para melhor funcionamento da Planilha.",IF(I28&lt;(D28*80%),"Sinal Verde - Abaixo do Orçado",IF(D28=I28,"Sinal Amarelo - Igual ao Orçado",IF(D28&gt;I28,"Sinal Amarelo - Próximo ao Orçado","Sinal Vermelho - Passou do Orçado")))))</f>
        <v/>
      </c>
      <c r="H13" s="358"/>
      <c r="I13" s="187" t="s">
        <v>11</v>
      </c>
      <c r="J13" s="92"/>
      <c r="K13" s="198" t="s">
        <v>10</v>
      </c>
      <c r="L13" s="120"/>
      <c r="M13" s="198" t="s">
        <v>107</v>
      </c>
      <c r="N13" s="93"/>
    </row>
    <row r="14" spans="1:14" ht="12.75" customHeight="1" x14ac:dyDescent="0.2">
      <c r="A14" s="91"/>
      <c r="B14" s="121" t="s">
        <v>12</v>
      </c>
      <c r="C14" s="91"/>
      <c r="D14" s="122"/>
      <c r="E14" s="393" t="str">
        <f>IF(D28=0,"",D28/D130)</f>
        <v/>
      </c>
      <c r="F14" s="91"/>
      <c r="G14" s="97"/>
      <c r="H14" s="99"/>
      <c r="I14" s="393" t="str">
        <f>IF(I28=0,"",I28/I130)</f>
        <v/>
      </c>
      <c r="J14" s="91"/>
      <c r="K14" s="100" t="str">
        <f>IF(D14=0,"",(D14-G14-H14))</f>
        <v/>
      </c>
      <c r="L14" s="94"/>
      <c r="M14" s="101" t="str">
        <f>IF((G14+H14)=0,"",IF(D14=0,"",IF((G14+H14)&lt;(D14*80%),"Abaixo do Orçado",IF(D14=(G14+H14),"Igual ao Orçado",IF(D14&gt;(G14+H14),"Próximo ao Orçado","Passou do Orçado")))))</f>
        <v/>
      </c>
      <c r="N14" s="93"/>
    </row>
    <row r="15" spans="1:14" ht="12.75" customHeight="1" x14ac:dyDescent="0.2">
      <c r="A15" s="91"/>
      <c r="B15" s="96" t="s">
        <v>13</v>
      </c>
      <c r="C15" s="91"/>
      <c r="D15" s="122"/>
      <c r="E15" s="394"/>
      <c r="F15" s="91"/>
      <c r="G15" s="123"/>
      <c r="H15" s="124"/>
      <c r="I15" s="394"/>
      <c r="J15" s="91"/>
      <c r="K15" s="100" t="str">
        <f t="shared" ref="K15:K27" si="2">IF(D15=0,"",(D15-G15-H15))</f>
        <v/>
      </c>
      <c r="L15" s="94"/>
      <c r="M15" s="101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93"/>
    </row>
    <row r="16" spans="1:14" ht="12.75" customHeight="1" x14ac:dyDescent="0.2">
      <c r="A16" s="91"/>
      <c r="B16" s="96" t="s">
        <v>14</v>
      </c>
      <c r="C16" s="91"/>
      <c r="D16" s="122"/>
      <c r="E16" s="394"/>
      <c r="F16" s="91"/>
      <c r="G16" s="97"/>
      <c r="H16" s="99"/>
      <c r="I16" s="394"/>
      <c r="J16" s="91"/>
      <c r="K16" s="100" t="str">
        <f t="shared" si="2"/>
        <v/>
      </c>
      <c r="L16" s="94"/>
      <c r="M16" s="101" t="str">
        <f t="shared" si="3"/>
        <v/>
      </c>
      <c r="N16" s="93"/>
    </row>
    <row r="17" spans="1:14" ht="12.75" customHeight="1" x14ac:dyDescent="0.2">
      <c r="A17" s="91"/>
      <c r="B17" s="96" t="s">
        <v>15</v>
      </c>
      <c r="C17" s="91"/>
      <c r="D17" s="122"/>
      <c r="E17" s="394"/>
      <c r="F17" s="91"/>
      <c r="G17" s="97"/>
      <c r="H17" s="99"/>
      <c r="I17" s="394"/>
      <c r="J17" s="91"/>
      <c r="K17" s="100" t="str">
        <f t="shared" si="2"/>
        <v/>
      </c>
      <c r="L17" s="94"/>
      <c r="M17" s="101" t="str">
        <f t="shared" si="3"/>
        <v/>
      </c>
      <c r="N17" s="93"/>
    </row>
    <row r="18" spans="1:14" ht="12.75" customHeight="1" x14ac:dyDescent="0.2">
      <c r="A18" s="91"/>
      <c r="B18" s="96" t="s">
        <v>16</v>
      </c>
      <c r="C18" s="91"/>
      <c r="D18" s="122"/>
      <c r="E18" s="394"/>
      <c r="F18" s="91"/>
      <c r="G18" s="97"/>
      <c r="H18" s="99"/>
      <c r="I18" s="394"/>
      <c r="J18" s="91"/>
      <c r="K18" s="100" t="str">
        <f t="shared" si="2"/>
        <v/>
      </c>
      <c r="L18" s="94"/>
      <c r="M18" s="101" t="str">
        <f t="shared" si="3"/>
        <v/>
      </c>
      <c r="N18" s="93"/>
    </row>
    <row r="19" spans="1:14" ht="12.75" customHeight="1" x14ac:dyDescent="0.2">
      <c r="A19" s="91"/>
      <c r="B19" s="96" t="s">
        <v>17</v>
      </c>
      <c r="C19" s="91"/>
      <c r="D19" s="122"/>
      <c r="E19" s="394"/>
      <c r="F19" s="91"/>
      <c r="G19" s="97"/>
      <c r="H19" s="99"/>
      <c r="I19" s="394"/>
      <c r="J19" s="91"/>
      <c r="K19" s="100" t="str">
        <f t="shared" si="2"/>
        <v/>
      </c>
      <c r="L19" s="94"/>
      <c r="M19" s="101" t="str">
        <f t="shared" si="3"/>
        <v/>
      </c>
      <c r="N19" s="93"/>
    </row>
    <row r="20" spans="1:14" ht="12.75" customHeight="1" x14ac:dyDescent="0.2">
      <c r="A20" s="91"/>
      <c r="B20" s="96" t="s">
        <v>18</v>
      </c>
      <c r="C20" s="91"/>
      <c r="D20" s="122"/>
      <c r="E20" s="394"/>
      <c r="F20" s="91"/>
      <c r="G20" s="97"/>
      <c r="H20" s="99"/>
      <c r="I20" s="394"/>
      <c r="J20" s="91"/>
      <c r="K20" s="100" t="str">
        <f t="shared" si="2"/>
        <v/>
      </c>
      <c r="L20" s="94"/>
      <c r="M20" s="101" t="str">
        <f t="shared" si="3"/>
        <v/>
      </c>
      <c r="N20" s="93"/>
    </row>
    <row r="21" spans="1:14" ht="12.75" customHeight="1" x14ac:dyDescent="0.2">
      <c r="A21" s="91"/>
      <c r="B21" s="96" t="s">
        <v>19</v>
      </c>
      <c r="C21" s="91"/>
      <c r="D21" s="122"/>
      <c r="E21" s="394"/>
      <c r="F21" s="91"/>
      <c r="G21" s="97"/>
      <c r="H21" s="99"/>
      <c r="I21" s="394"/>
      <c r="J21" s="91"/>
      <c r="K21" s="100" t="str">
        <f t="shared" si="2"/>
        <v/>
      </c>
      <c r="L21" s="94"/>
      <c r="M21" s="101" t="str">
        <f t="shared" si="3"/>
        <v/>
      </c>
      <c r="N21" s="93"/>
    </row>
    <row r="22" spans="1:14" ht="12.75" customHeight="1" x14ac:dyDescent="0.2">
      <c r="A22" s="91"/>
      <c r="B22" s="96" t="s">
        <v>123</v>
      </c>
      <c r="C22" s="91"/>
      <c r="D22" s="122"/>
      <c r="E22" s="394"/>
      <c r="F22" s="91"/>
      <c r="G22" s="125"/>
      <c r="H22" s="126"/>
      <c r="I22" s="394"/>
      <c r="J22" s="91"/>
      <c r="K22" s="100" t="str">
        <f t="shared" si="2"/>
        <v/>
      </c>
      <c r="L22" s="94"/>
      <c r="M22" s="101" t="str">
        <f t="shared" si="3"/>
        <v/>
      </c>
      <c r="N22" s="93"/>
    </row>
    <row r="23" spans="1:14" ht="12.75" customHeight="1" x14ac:dyDescent="0.2">
      <c r="A23" s="91"/>
      <c r="B23" s="96" t="s">
        <v>20</v>
      </c>
      <c r="C23" s="91"/>
      <c r="D23" s="122"/>
      <c r="E23" s="394"/>
      <c r="F23" s="91"/>
      <c r="G23" s="146"/>
      <c r="H23" s="108"/>
      <c r="I23" s="394"/>
      <c r="J23" s="91"/>
      <c r="K23" s="100" t="str">
        <f t="shared" si="2"/>
        <v/>
      </c>
      <c r="L23" s="94"/>
      <c r="M23" s="101" t="str">
        <f t="shared" si="3"/>
        <v/>
      </c>
      <c r="N23" s="93"/>
    </row>
    <row r="24" spans="1:14" ht="12.75" customHeight="1" x14ac:dyDescent="0.2">
      <c r="A24" s="91"/>
      <c r="B24" s="96" t="s">
        <v>21</v>
      </c>
      <c r="C24" s="91"/>
      <c r="D24" s="122"/>
      <c r="E24" s="394"/>
      <c r="F24" s="91"/>
      <c r="G24" s="125"/>
      <c r="H24" s="126"/>
      <c r="I24" s="394"/>
      <c r="J24" s="91"/>
      <c r="K24" s="100" t="str">
        <f t="shared" si="2"/>
        <v/>
      </c>
      <c r="L24" s="94"/>
      <c r="M24" s="101" t="str">
        <f t="shared" si="3"/>
        <v/>
      </c>
      <c r="N24" s="93"/>
    </row>
    <row r="25" spans="1:14" ht="12.75" customHeight="1" x14ac:dyDescent="0.2">
      <c r="A25" s="91"/>
      <c r="B25" s="105"/>
      <c r="C25" s="91"/>
      <c r="D25" s="122"/>
      <c r="E25" s="394"/>
      <c r="F25" s="91"/>
      <c r="G25" s="122"/>
      <c r="H25" s="122"/>
      <c r="I25" s="394"/>
      <c r="J25" s="91"/>
      <c r="K25" s="100" t="str">
        <f t="shared" si="2"/>
        <v/>
      </c>
      <c r="L25" s="94"/>
      <c r="M25" s="101" t="str">
        <f t="shared" si="3"/>
        <v/>
      </c>
      <c r="N25" s="93"/>
    </row>
    <row r="26" spans="1:14" ht="12.75" customHeight="1" x14ac:dyDescent="0.2">
      <c r="A26" s="91"/>
      <c r="B26" s="105"/>
      <c r="C26" s="91"/>
      <c r="D26" s="122"/>
      <c r="E26" s="394"/>
      <c r="F26" s="91"/>
      <c r="G26" s="122"/>
      <c r="H26" s="122"/>
      <c r="I26" s="394"/>
      <c r="J26" s="91"/>
      <c r="K26" s="100" t="str">
        <f t="shared" si="2"/>
        <v/>
      </c>
      <c r="L26" s="94"/>
      <c r="M26" s="101" t="str">
        <f t="shared" si="3"/>
        <v/>
      </c>
      <c r="N26" s="93"/>
    </row>
    <row r="27" spans="1:14" ht="12.75" customHeight="1" thickBot="1" x14ac:dyDescent="0.25">
      <c r="A27" s="91"/>
      <c r="B27" s="105"/>
      <c r="C27" s="91"/>
      <c r="D27" s="122"/>
      <c r="E27" s="394"/>
      <c r="F27" s="91"/>
      <c r="G27" s="122"/>
      <c r="H27" s="122"/>
      <c r="I27" s="395"/>
      <c r="J27" s="91"/>
      <c r="K27" s="100" t="str">
        <f t="shared" si="2"/>
        <v/>
      </c>
      <c r="L27" s="94"/>
      <c r="M27" s="101" t="str">
        <f t="shared" si="3"/>
        <v/>
      </c>
      <c r="N27" s="93"/>
    </row>
    <row r="28" spans="1:14" ht="12.75" customHeight="1" thickBot="1" x14ac:dyDescent="0.25">
      <c r="A28" s="91"/>
      <c r="B28" s="127" t="s">
        <v>22</v>
      </c>
      <c r="C28" s="128"/>
      <c r="D28" s="202">
        <f>SUM(D14:D27)</f>
        <v>0</v>
      </c>
      <c r="E28" s="201"/>
      <c r="F28" s="128"/>
      <c r="G28" s="200">
        <f>SUM(G14:G27)</f>
        <v>0</v>
      </c>
      <c r="H28" s="199">
        <f>SUM(H14:H27)</f>
        <v>0</v>
      </c>
      <c r="I28" s="192">
        <f>G28+H28</f>
        <v>0</v>
      </c>
      <c r="J28" s="128"/>
      <c r="K28" s="192" t="str">
        <f>IF(D28=0,"",D28-I28)</f>
        <v/>
      </c>
      <c r="L28" s="131"/>
      <c r="M28" s="191"/>
      <c r="N28" s="93"/>
    </row>
    <row r="29" spans="1:14" ht="3.75" customHeight="1" thickBot="1" x14ac:dyDescent="0.25">
      <c r="A29" s="91"/>
      <c r="B29" s="224"/>
      <c r="C29" s="6"/>
      <c r="D29" s="133"/>
      <c r="E29" s="134"/>
      <c r="F29" s="135"/>
      <c r="G29" s="136"/>
      <c r="H29" s="136"/>
      <c r="I29" s="136"/>
      <c r="J29" s="135"/>
      <c r="K29" s="136"/>
      <c r="L29" s="135"/>
      <c r="M29" s="137"/>
      <c r="N29" s="93"/>
    </row>
    <row r="30" spans="1:14" ht="26.25" thickBot="1" x14ac:dyDescent="0.25">
      <c r="A30" s="91"/>
      <c r="B30" s="300" t="s">
        <v>23</v>
      </c>
      <c r="C30" s="92"/>
      <c r="D30" s="197" t="s">
        <v>10</v>
      </c>
      <c r="E30" s="204" t="s">
        <v>11</v>
      </c>
      <c r="F30" s="92"/>
      <c r="G30" s="357" t="str">
        <f>IF(I39=0,"",IF(D39=0,"Preencher coluna Orçamento para melhor funcionamento da Planilha.",IF(I39&lt;(D39*80%),"Sinal Verde - Abaixo do Orçado",IF(D39=I39,"Sinal Amarelo - Igual ao Orçado",IF(D39&gt;I39,"Sinal Amarelo - Próximo ao Orçado","Sinal Vermelho - Passou do Orçado")))))</f>
        <v/>
      </c>
      <c r="H30" s="358"/>
      <c r="I30" s="204" t="s">
        <v>11</v>
      </c>
      <c r="J30" s="92"/>
      <c r="K30" s="198" t="s">
        <v>10</v>
      </c>
      <c r="L30" s="138"/>
      <c r="M30" s="198" t="s">
        <v>107</v>
      </c>
      <c r="N30" s="93"/>
    </row>
    <row r="31" spans="1:14" ht="12.75" customHeight="1" x14ac:dyDescent="0.2">
      <c r="A31" s="91"/>
      <c r="B31" s="121" t="s">
        <v>128</v>
      </c>
      <c r="C31" s="91"/>
      <c r="D31" s="122"/>
      <c r="E31" s="393" t="str">
        <f>IF(D39=0,"",D39/D130)</f>
        <v/>
      </c>
      <c r="F31" s="91"/>
      <c r="G31" s="97"/>
      <c r="H31" s="99"/>
      <c r="I31" s="393" t="str">
        <f>IF(I39=0,"",I39/I130)</f>
        <v/>
      </c>
      <c r="J31" s="91"/>
      <c r="K31" s="100" t="str">
        <f t="shared" ref="K31:K38" si="4">IF(D31=0,"",(D31-G31-H31))</f>
        <v/>
      </c>
      <c r="L31" s="94"/>
      <c r="M31" s="101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93"/>
    </row>
    <row r="32" spans="1:14" ht="12.75" customHeight="1" x14ac:dyDescent="0.2">
      <c r="A32" s="91"/>
      <c r="B32" s="96" t="s">
        <v>24</v>
      </c>
      <c r="C32" s="91"/>
      <c r="D32" s="122"/>
      <c r="E32" s="394"/>
      <c r="F32" s="91"/>
      <c r="G32" s="97"/>
      <c r="H32" s="99"/>
      <c r="I32" s="394"/>
      <c r="J32" s="91"/>
      <c r="K32" s="100" t="str">
        <f t="shared" si="4"/>
        <v/>
      </c>
      <c r="L32" s="94"/>
      <c r="M32" s="101" t="str">
        <f t="shared" si="5"/>
        <v/>
      </c>
      <c r="N32" s="93"/>
    </row>
    <row r="33" spans="1:14" ht="12.75" customHeight="1" x14ac:dyDescent="0.2">
      <c r="A33" s="91"/>
      <c r="B33" s="96" t="s">
        <v>25</v>
      </c>
      <c r="C33" s="91"/>
      <c r="D33" s="122"/>
      <c r="E33" s="394"/>
      <c r="F33" s="91"/>
      <c r="G33" s="122"/>
      <c r="H33" s="122"/>
      <c r="I33" s="394"/>
      <c r="J33" s="91"/>
      <c r="K33" s="100" t="str">
        <f t="shared" si="4"/>
        <v/>
      </c>
      <c r="L33" s="94"/>
      <c r="M33" s="101" t="str">
        <f t="shared" si="5"/>
        <v/>
      </c>
      <c r="N33" s="93"/>
    </row>
    <row r="34" spans="1:14" ht="12.75" customHeight="1" x14ac:dyDescent="0.2">
      <c r="A34" s="91"/>
      <c r="B34" s="96" t="s">
        <v>20</v>
      </c>
      <c r="C34" s="91"/>
      <c r="D34" s="122"/>
      <c r="E34" s="394"/>
      <c r="F34" s="91"/>
      <c r="G34" s="125"/>
      <c r="H34" s="126"/>
      <c r="I34" s="394"/>
      <c r="J34" s="91"/>
      <c r="K34" s="100" t="str">
        <f t="shared" si="4"/>
        <v/>
      </c>
      <c r="L34" s="94"/>
      <c r="M34" s="101" t="str">
        <f t="shared" si="5"/>
        <v/>
      </c>
      <c r="N34" s="93"/>
    </row>
    <row r="35" spans="1:14" ht="12.75" customHeight="1" x14ac:dyDescent="0.2">
      <c r="A35" s="91"/>
      <c r="B35" s="96" t="s">
        <v>21</v>
      </c>
      <c r="C35" s="91"/>
      <c r="D35" s="122"/>
      <c r="E35" s="394"/>
      <c r="F35" s="91"/>
      <c r="G35" s="122"/>
      <c r="H35" s="122"/>
      <c r="I35" s="394"/>
      <c r="J35" s="91"/>
      <c r="K35" s="100" t="str">
        <f t="shared" si="4"/>
        <v/>
      </c>
      <c r="L35" s="94"/>
      <c r="M35" s="101" t="str">
        <f t="shared" si="5"/>
        <v/>
      </c>
      <c r="N35" s="93"/>
    </row>
    <row r="36" spans="1:14" ht="12.75" customHeight="1" x14ac:dyDescent="0.2">
      <c r="A36" s="91"/>
      <c r="B36" s="105"/>
      <c r="C36" s="91"/>
      <c r="D36" s="122"/>
      <c r="E36" s="394"/>
      <c r="F36" s="91"/>
      <c r="G36" s="122"/>
      <c r="H36" s="122"/>
      <c r="I36" s="394"/>
      <c r="J36" s="91"/>
      <c r="K36" s="100" t="str">
        <f t="shared" si="4"/>
        <v/>
      </c>
      <c r="L36" s="94"/>
      <c r="M36" s="101" t="str">
        <f t="shared" si="5"/>
        <v/>
      </c>
      <c r="N36" s="93"/>
    </row>
    <row r="37" spans="1:14" ht="12.75" customHeight="1" x14ac:dyDescent="0.2">
      <c r="A37" s="91"/>
      <c r="B37" s="105"/>
      <c r="C37" s="91"/>
      <c r="D37" s="122"/>
      <c r="E37" s="394"/>
      <c r="F37" s="91"/>
      <c r="G37" s="122"/>
      <c r="H37" s="122"/>
      <c r="I37" s="394"/>
      <c r="J37" s="91"/>
      <c r="K37" s="100" t="str">
        <f t="shared" si="4"/>
        <v/>
      </c>
      <c r="L37" s="94"/>
      <c r="M37" s="101" t="str">
        <f t="shared" si="5"/>
        <v/>
      </c>
      <c r="N37" s="93"/>
    </row>
    <row r="38" spans="1:14" ht="13.5" customHeight="1" thickBot="1" x14ac:dyDescent="0.25">
      <c r="A38" s="91"/>
      <c r="B38" s="140"/>
      <c r="C38" s="91"/>
      <c r="D38" s="122"/>
      <c r="E38" s="395"/>
      <c r="F38" s="91"/>
      <c r="G38" s="122"/>
      <c r="H38" s="122"/>
      <c r="I38" s="395"/>
      <c r="J38" s="91"/>
      <c r="K38" s="100" t="str">
        <f t="shared" si="4"/>
        <v/>
      </c>
      <c r="L38" s="94"/>
      <c r="M38" s="101" t="str">
        <f t="shared" si="5"/>
        <v/>
      </c>
      <c r="N38" s="93"/>
    </row>
    <row r="39" spans="1:14" ht="13.5" thickBot="1" x14ac:dyDescent="0.25">
      <c r="A39" s="142"/>
      <c r="B39" s="203" t="s">
        <v>26</v>
      </c>
      <c r="C39" s="143"/>
      <c r="D39" s="205">
        <f>SUM(D31:D38)</f>
        <v>0</v>
      </c>
      <c r="E39" s="205"/>
      <c r="F39" s="143"/>
      <c r="G39" s="205">
        <f>SUM(G31:G38)</f>
        <v>0</v>
      </c>
      <c r="H39" s="205">
        <f>SUM(H31:H38)</f>
        <v>0</v>
      </c>
      <c r="I39" s="205">
        <f>G39+H39</f>
        <v>0</v>
      </c>
      <c r="J39" s="143"/>
      <c r="K39" s="192" t="str">
        <f>IF(D39=0,"",D39-I39)</f>
        <v/>
      </c>
      <c r="L39" s="144"/>
      <c r="M39" s="192"/>
      <c r="N39" s="93"/>
    </row>
    <row r="40" spans="1:14" ht="3.75" customHeight="1" thickBot="1" x14ac:dyDescent="0.25">
      <c r="A40" s="91"/>
      <c r="B40" s="132"/>
      <c r="C40" s="6"/>
      <c r="D40" s="133"/>
      <c r="E40" s="134"/>
      <c r="F40" s="135"/>
      <c r="G40" s="136"/>
      <c r="H40" s="136"/>
      <c r="I40" s="136"/>
      <c r="J40" s="135"/>
      <c r="K40" s="136"/>
      <c r="L40" s="135"/>
      <c r="M40" s="137"/>
      <c r="N40" s="93"/>
    </row>
    <row r="41" spans="1:14" ht="26.25" thickBot="1" x14ac:dyDescent="0.25">
      <c r="A41" s="91"/>
      <c r="B41" s="300" t="s">
        <v>27</v>
      </c>
      <c r="C41" s="92"/>
      <c r="D41" s="206" t="s">
        <v>10</v>
      </c>
      <c r="E41" s="204" t="s">
        <v>11</v>
      </c>
      <c r="F41" s="92"/>
      <c r="G41" s="357" t="str">
        <f>IF(I50=0,"",IF(D50=0,"Preencher coluna Orçamento para melhor funcionamento da Planilha.",IF(I50&lt;(D50*80%),"Sinal Verde - Abaixo do Orçado",IF(D50=I50,"Sinal Amarelo - Igual ao Orçado",IF(D50&gt;I50,"Sinal Amarelo - Próximo ao Orçado","Sinal Vermelho - Passou do Orçado")))))</f>
        <v/>
      </c>
      <c r="H41" s="358"/>
      <c r="I41" s="204" t="s">
        <v>11</v>
      </c>
      <c r="J41" s="92"/>
      <c r="K41" s="198" t="s">
        <v>10</v>
      </c>
      <c r="L41" s="138"/>
      <c r="M41" s="198" t="s">
        <v>107</v>
      </c>
      <c r="N41" s="93"/>
    </row>
    <row r="42" spans="1:14" ht="12.75" customHeight="1" x14ac:dyDescent="0.2">
      <c r="A42" s="91"/>
      <c r="B42" s="121" t="s">
        <v>28</v>
      </c>
      <c r="C42" s="91"/>
      <c r="D42" s="122"/>
      <c r="E42" s="393" t="str">
        <f>IF(D50=0,"",D50/D130)</f>
        <v/>
      </c>
      <c r="F42" s="91"/>
      <c r="G42" s="97"/>
      <c r="H42" s="99"/>
      <c r="I42" s="393" t="str">
        <f>IF(I50=0,"",I50/I130)</f>
        <v/>
      </c>
      <c r="J42" s="91"/>
      <c r="K42" s="100" t="str">
        <f t="shared" ref="K42:K49" si="6">IF(D42=0,"",(D42-G42-H42))</f>
        <v/>
      </c>
      <c r="L42" s="94"/>
      <c r="M42" s="101" t="str">
        <f t="shared" ref="M42:M49" si="7">IF((G42+H42)=0,"",IF(D42=0,"",IF((G42+H42)&lt;(D42*80%),"Abaixo do Orçado",IF(D42=(G42+H42),"Igual ao Orçado",IF(D42&gt;(G42+H42),"Próximo ao Orçado","Passou do Orçado")))))</f>
        <v/>
      </c>
      <c r="N42" s="93"/>
    </row>
    <row r="43" spans="1:14" x14ac:dyDescent="0.2">
      <c r="A43" s="91"/>
      <c r="B43" s="96" t="s">
        <v>29</v>
      </c>
      <c r="C43" s="91"/>
      <c r="D43" s="122"/>
      <c r="E43" s="394"/>
      <c r="F43" s="91"/>
      <c r="G43" s="97"/>
      <c r="H43" s="99"/>
      <c r="I43" s="394"/>
      <c r="J43" s="91"/>
      <c r="K43" s="100" t="str">
        <f t="shared" si="6"/>
        <v/>
      </c>
      <c r="L43" s="94"/>
      <c r="M43" s="101" t="str">
        <f t="shared" si="7"/>
        <v/>
      </c>
      <c r="N43" s="93"/>
    </row>
    <row r="44" spans="1:14" ht="12.75" customHeight="1" x14ac:dyDescent="0.2">
      <c r="A44" s="91"/>
      <c r="B44" s="96" t="s">
        <v>30</v>
      </c>
      <c r="C44" s="91"/>
      <c r="D44" s="122"/>
      <c r="E44" s="394"/>
      <c r="F44" s="91"/>
      <c r="G44" s="97"/>
      <c r="H44" s="99"/>
      <c r="I44" s="394"/>
      <c r="J44" s="91"/>
      <c r="K44" s="100" t="str">
        <f t="shared" si="6"/>
        <v/>
      </c>
      <c r="L44" s="94"/>
      <c r="M44" s="101" t="str">
        <f t="shared" si="7"/>
        <v/>
      </c>
      <c r="N44" s="93"/>
    </row>
    <row r="45" spans="1:14" ht="12.75" customHeight="1" x14ac:dyDescent="0.2">
      <c r="A45" s="91"/>
      <c r="B45" s="96" t="s">
        <v>20</v>
      </c>
      <c r="C45" s="91"/>
      <c r="D45" s="122"/>
      <c r="E45" s="394"/>
      <c r="F45" s="91"/>
      <c r="G45" s="122"/>
      <c r="H45" s="122"/>
      <c r="I45" s="394"/>
      <c r="J45" s="91"/>
      <c r="K45" s="100" t="str">
        <f t="shared" si="6"/>
        <v/>
      </c>
      <c r="L45" s="94"/>
      <c r="M45" s="101" t="str">
        <f t="shared" si="7"/>
        <v/>
      </c>
      <c r="N45" s="93"/>
    </row>
    <row r="46" spans="1:14" ht="12.75" customHeight="1" x14ac:dyDescent="0.2">
      <c r="A46" s="91"/>
      <c r="B46" s="96" t="s">
        <v>21</v>
      </c>
      <c r="C46" s="91"/>
      <c r="D46" s="122"/>
      <c r="E46" s="394"/>
      <c r="F46" s="91"/>
      <c r="G46" s="122"/>
      <c r="H46" s="122"/>
      <c r="I46" s="394"/>
      <c r="J46" s="91"/>
      <c r="K46" s="100" t="str">
        <f t="shared" si="6"/>
        <v/>
      </c>
      <c r="L46" s="94"/>
      <c r="M46" s="101" t="str">
        <f t="shared" si="7"/>
        <v/>
      </c>
      <c r="N46" s="93"/>
    </row>
    <row r="47" spans="1:14" ht="12.75" customHeight="1" x14ac:dyDescent="0.2">
      <c r="A47" s="91"/>
      <c r="B47" s="105"/>
      <c r="C47" s="91"/>
      <c r="D47" s="122"/>
      <c r="E47" s="394"/>
      <c r="F47" s="91"/>
      <c r="G47" s="122"/>
      <c r="H47" s="122"/>
      <c r="I47" s="394"/>
      <c r="J47" s="91"/>
      <c r="K47" s="100" t="str">
        <f t="shared" si="6"/>
        <v/>
      </c>
      <c r="L47" s="94"/>
      <c r="M47" s="101" t="str">
        <f t="shared" si="7"/>
        <v/>
      </c>
      <c r="N47" s="93"/>
    </row>
    <row r="48" spans="1:14" ht="12.75" customHeight="1" x14ac:dyDescent="0.2">
      <c r="A48" s="91"/>
      <c r="B48" s="105"/>
      <c r="C48" s="91"/>
      <c r="D48" s="122"/>
      <c r="E48" s="394"/>
      <c r="F48" s="91"/>
      <c r="G48" s="122"/>
      <c r="H48" s="122"/>
      <c r="I48" s="394"/>
      <c r="J48" s="91"/>
      <c r="K48" s="100" t="str">
        <f t="shared" si="6"/>
        <v/>
      </c>
      <c r="L48" s="94"/>
      <c r="M48" s="101" t="str">
        <f t="shared" si="7"/>
        <v/>
      </c>
      <c r="N48" s="93"/>
    </row>
    <row r="49" spans="1:14" ht="13.5" customHeight="1" thickBot="1" x14ac:dyDescent="0.25">
      <c r="A49" s="91"/>
      <c r="B49" s="140"/>
      <c r="C49" s="91"/>
      <c r="D49" s="122"/>
      <c r="E49" s="395"/>
      <c r="F49" s="91"/>
      <c r="G49" s="122"/>
      <c r="H49" s="122"/>
      <c r="I49" s="395"/>
      <c r="J49" s="91"/>
      <c r="K49" s="100" t="str">
        <f t="shared" si="6"/>
        <v/>
      </c>
      <c r="L49" s="94"/>
      <c r="M49" s="101" t="str">
        <f t="shared" si="7"/>
        <v/>
      </c>
      <c r="N49" s="93"/>
    </row>
    <row r="50" spans="1:14" ht="13.5" thickBot="1" x14ac:dyDescent="0.25">
      <c r="A50" s="91"/>
      <c r="B50" s="207" t="s">
        <v>31</v>
      </c>
      <c r="C50" s="128"/>
      <c r="D50" s="208">
        <f>SUM(D42:D49)</f>
        <v>0</v>
      </c>
      <c r="E50" s="205"/>
      <c r="F50" s="128"/>
      <c r="G50" s="208">
        <f>SUM(G42:G49)</f>
        <v>0</v>
      </c>
      <c r="H50" s="209">
        <f>SUM(H42:H49)</f>
        <v>0</v>
      </c>
      <c r="I50" s="205">
        <f>G50+H50</f>
        <v>0</v>
      </c>
      <c r="J50" s="128"/>
      <c r="K50" s="192" t="str">
        <f>IF(D50=0,"",D50-I50)</f>
        <v/>
      </c>
      <c r="L50" s="145"/>
      <c r="M50" s="210"/>
      <c r="N50" s="93"/>
    </row>
    <row r="51" spans="1:14" ht="3.75" customHeight="1" thickBot="1" x14ac:dyDescent="0.25">
      <c r="A51" s="91"/>
      <c r="B51" s="132"/>
      <c r="C51" s="6"/>
      <c r="D51" s="133"/>
      <c r="E51" s="134"/>
      <c r="F51" s="135"/>
      <c r="G51" s="136"/>
      <c r="H51" s="136"/>
      <c r="I51" s="136"/>
      <c r="J51" s="135"/>
      <c r="K51" s="136"/>
      <c r="L51" s="135"/>
      <c r="M51" s="137"/>
      <c r="N51" s="93"/>
    </row>
    <row r="52" spans="1:14" ht="27" customHeight="1" thickBot="1" x14ac:dyDescent="0.25">
      <c r="A52" s="91"/>
      <c r="B52" s="300" t="s">
        <v>121</v>
      </c>
      <c r="C52" s="92"/>
      <c r="D52" s="206" t="s">
        <v>10</v>
      </c>
      <c r="E52" s="204" t="s">
        <v>11</v>
      </c>
      <c r="F52" s="92"/>
      <c r="G52" s="357" t="str">
        <f>IF(I62=0,"",IF(D62=0,"Preencher coluna Orçamento para melhor funcionamento da Planilha.",IF(I62&lt;(D62*80%),"Sinal Verde - Abaixo do Orçado",IF(D62=I62,"Sinal Amarelo - Igual ao Orçado",IF(D62&gt;I62,"Sinal Amarelo - Próximo ao Orçado","Sinal Vermelho - Passou do Orçado")))))</f>
        <v/>
      </c>
      <c r="H52" s="358"/>
      <c r="I52" s="204" t="s">
        <v>11</v>
      </c>
      <c r="J52" s="92"/>
      <c r="K52" s="198" t="s">
        <v>10</v>
      </c>
      <c r="L52" s="138"/>
      <c r="M52" s="198" t="s">
        <v>107</v>
      </c>
      <c r="N52" s="93"/>
    </row>
    <row r="53" spans="1:14" ht="12.75" customHeight="1" x14ac:dyDescent="0.2">
      <c r="A53" s="91"/>
      <c r="B53" s="121" t="s">
        <v>112</v>
      </c>
      <c r="C53" s="91"/>
      <c r="D53" s="122"/>
      <c r="E53" s="393" t="str">
        <f>IF(D62=0,"",D62/D130)</f>
        <v/>
      </c>
      <c r="F53" s="91"/>
      <c r="G53" s="122"/>
      <c r="H53" s="122"/>
      <c r="I53" s="393" t="str">
        <f>IF(I62=0,"",I62/I130)</f>
        <v/>
      </c>
      <c r="J53" s="91"/>
      <c r="K53" s="100" t="str">
        <f t="shared" ref="K53:K61" si="8">IF(D53=0,"",(D53-G53-H53))</f>
        <v/>
      </c>
      <c r="L53" s="94"/>
      <c r="M53" s="101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93"/>
    </row>
    <row r="54" spans="1:14" x14ac:dyDescent="0.2">
      <c r="A54" s="91"/>
      <c r="B54" s="96" t="s">
        <v>47</v>
      </c>
      <c r="C54" s="91"/>
      <c r="D54" s="122"/>
      <c r="E54" s="394"/>
      <c r="F54" s="91"/>
      <c r="G54" s="122"/>
      <c r="H54" s="122"/>
      <c r="I54" s="394"/>
      <c r="J54" s="91"/>
      <c r="K54" s="100" t="str">
        <f t="shared" si="8"/>
        <v/>
      </c>
      <c r="L54" s="94"/>
      <c r="M54" s="101" t="str">
        <f t="shared" si="9"/>
        <v/>
      </c>
      <c r="N54" s="93"/>
    </row>
    <row r="55" spans="1:14" ht="12.75" customHeight="1" x14ac:dyDescent="0.2">
      <c r="A55" s="91"/>
      <c r="B55" s="96" t="s">
        <v>48</v>
      </c>
      <c r="C55" s="91"/>
      <c r="D55" s="122"/>
      <c r="E55" s="394"/>
      <c r="F55" s="91"/>
      <c r="G55" s="122"/>
      <c r="H55" s="122"/>
      <c r="I55" s="394"/>
      <c r="J55" s="91"/>
      <c r="K55" s="100" t="str">
        <f t="shared" si="8"/>
        <v/>
      </c>
      <c r="L55" s="94"/>
      <c r="M55" s="101" t="str">
        <f t="shared" si="9"/>
        <v/>
      </c>
      <c r="N55" s="93"/>
    </row>
    <row r="56" spans="1:14" ht="12.75" customHeight="1" x14ac:dyDescent="0.2">
      <c r="A56" s="91"/>
      <c r="B56" s="96" t="s">
        <v>127</v>
      </c>
      <c r="C56" s="91"/>
      <c r="D56" s="122"/>
      <c r="E56" s="394"/>
      <c r="F56" s="91"/>
      <c r="G56" s="122"/>
      <c r="H56" s="122"/>
      <c r="I56" s="394"/>
      <c r="J56" s="91"/>
      <c r="K56" s="100" t="str">
        <f t="shared" si="8"/>
        <v/>
      </c>
      <c r="L56" s="94"/>
      <c r="M56" s="101" t="str">
        <f t="shared" si="9"/>
        <v/>
      </c>
      <c r="N56" s="93"/>
    </row>
    <row r="57" spans="1:14" ht="12.75" customHeight="1" x14ac:dyDescent="0.2">
      <c r="A57" s="91"/>
      <c r="B57" s="96" t="s">
        <v>38</v>
      </c>
      <c r="C57" s="91"/>
      <c r="D57" s="122"/>
      <c r="E57" s="394"/>
      <c r="F57" s="91"/>
      <c r="G57" s="122"/>
      <c r="H57" s="122"/>
      <c r="I57" s="394"/>
      <c r="J57" s="91"/>
      <c r="K57" s="100" t="str">
        <f t="shared" si="8"/>
        <v/>
      </c>
      <c r="L57" s="94"/>
      <c r="M57" s="101" t="str">
        <f t="shared" si="9"/>
        <v/>
      </c>
      <c r="N57" s="93"/>
    </row>
    <row r="58" spans="1:14" ht="12.75" customHeight="1" x14ac:dyDescent="0.2">
      <c r="A58" s="91"/>
      <c r="B58" s="96" t="s">
        <v>39</v>
      </c>
      <c r="C58" s="91"/>
      <c r="D58" s="122"/>
      <c r="E58" s="394"/>
      <c r="F58" s="91"/>
      <c r="G58" s="122"/>
      <c r="H58" s="122"/>
      <c r="I58" s="394"/>
      <c r="J58" s="91"/>
      <c r="K58" s="100" t="str">
        <f t="shared" si="8"/>
        <v/>
      </c>
      <c r="L58" s="94"/>
      <c r="M58" s="101" t="str">
        <f t="shared" si="9"/>
        <v/>
      </c>
      <c r="N58" s="93"/>
    </row>
    <row r="59" spans="1:14" ht="12.75" customHeight="1" x14ac:dyDescent="0.2">
      <c r="A59" s="91"/>
      <c r="B59" s="96"/>
      <c r="C59" s="91"/>
      <c r="D59" s="122"/>
      <c r="E59" s="394"/>
      <c r="F59" s="91"/>
      <c r="G59" s="122"/>
      <c r="H59" s="122"/>
      <c r="I59" s="394"/>
      <c r="J59" s="91"/>
      <c r="K59" s="100" t="str">
        <f t="shared" si="8"/>
        <v/>
      </c>
      <c r="L59" s="94"/>
      <c r="M59" s="101" t="str">
        <f t="shared" si="9"/>
        <v/>
      </c>
      <c r="N59" s="93"/>
    </row>
    <row r="60" spans="1:14" ht="12.75" customHeight="1" x14ac:dyDescent="0.2">
      <c r="A60" s="91"/>
      <c r="B60" s="96"/>
      <c r="C60" s="91"/>
      <c r="D60" s="122"/>
      <c r="E60" s="394"/>
      <c r="F60" s="91"/>
      <c r="G60" s="122"/>
      <c r="H60" s="122"/>
      <c r="I60" s="394"/>
      <c r="J60" s="91"/>
      <c r="K60" s="100" t="str">
        <f t="shared" si="8"/>
        <v/>
      </c>
      <c r="L60" s="94"/>
      <c r="M60" s="101" t="str">
        <f t="shared" si="9"/>
        <v/>
      </c>
      <c r="N60" s="93"/>
    </row>
    <row r="61" spans="1:14" ht="13.5" customHeight="1" thickBot="1" x14ac:dyDescent="0.25">
      <c r="A61" s="91"/>
      <c r="B61" s="140"/>
      <c r="C61" s="128"/>
      <c r="D61" s="146"/>
      <c r="E61" s="395"/>
      <c r="F61" s="91"/>
      <c r="G61" s="146"/>
      <c r="H61" s="146"/>
      <c r="I61" s="395"/>
      <c r="J61" s="91"/>
      <c r="K61" s="100" t="str">
        <f t="shared" si="8"/>
        <v/>
      </c>
      <c r="L61" s="94"/>
      <c r="M61" s="101" t="str">
        <f t="shared" si="9"/>
        <v/>
      </c>
      <c r="N61" s="93"/>
    </row>
    <row r="62" spans="1:14" ht="13.5" thickBot="1" x14ac:dyDescent="0.25">
      <c r="A62" s="91"/>
      <c r="B62" s="207" t="s">
        <v>40</v>
      </c>
      <c r="C62" s="128"/>
      <c r="D62" s="205">
        <f>SUM(D53:D61)</f>
        <v>0</v>
      </c>
      <c r="E62" s="211"/>
      <c r="F62" s="128"/>
      <c r="G62" s="202">
        <f>SUM(G53:G61)</f>
        <v>0</v>
      </c>
      <c r="H62" s="212">
        <f>SUM(H53:H61)</f>
        <v>0</v>
      </c>
      <c r="I62" s="211">
        <f>G62+H62</f>
        <v>0</v>
      </c>
      <c r="J62" s="128"/>
      <c r="K62" s="192" t="str">
        <f>IF(D62=0,"",D62-I62)</f>
        <v/>
      </c>
      <c r="L62" s="145"/>
      <c r="M62" s="192"/>
      <c r="N62" s="93"/>
    </row>
    <row r="63" spans="1:14" ht="3.75" customHeight="1" thickBot="1" x14ac:dyDescent="0.25">
      <c r="A63" s="91"/>
      <c r="B63" s="132"/>
      <c r="C63" s="6"/>
      <c r="D63" s="133"/>
      <c r="E63" s="134"/>
      <c r="F63" s="135"/>
      <c r="G63" s="136"/>
      <c r="H63" s="136"/>
      <c r="I63" s="136"/>
      <c r="J63" s="135"/>
      <c r="K63" s="136"/>
      <c r="L63" s="135"/>
      <c r="M63" s="137"/>
      <c r="N63" s="93"/>
    </row>
    <row r="64" spans="1:14" ht="26.25" thickBot="1" x14ac:dyDescent="0.25">
      <c r="A64" s="91"/>
      <c r="B64" s="300" t="s">
        <v>41</v>
      </c>
      <c r="C64" s="92"/>
      <c r="D64" s="206" t="s">
        <v>10</v>
      </c>
      <c r="E64" s="204" t="s">
        <v>11</v>
      </c>
      <c r="F64" s="92"/>
      <c r="G64" s="357" t="str">
        <f>IF(I74=0,"",IF(D74=0,"Preencher coluna Orçamento para melhor funcionamento da Planilha.",IF(I74&lt;(D74*80%),"Sinal Verde - Abaixo do Orçado",IF(D74=I74,"Sinal Amarelo - Igual ao Orçado",IF(D74&gt;I74,"Sinal Amarelo - Próximo ao Orçado","Sinal Vermelho - Passou do Orçado")))))</f>
        <v/>
      </c>
      <c r="H64" s="358"/>
      <c r="I64" s="204" t="s">
        <v>11</v>
      </c>
      <c r="J64" s="92"/>
      <c r="K64" s="198" t="s">
        <v>10</v>
      </c>
      <c r="L64" s="138"/>
      <c r="M64" s="198" t="s">
        <v>107</v>
      </c>
      <c r="N64" s="93"/>
    </row>
    <row r="65" spans="1:14" ht="12.75" customHeight="1" x14ac:dyDescent="0.2">
      <c r="A65" s="91"/>
      <c r="B65" s="121" t="s">
        <v>42</v>
      </c>
      <c r="C65" s="91"/>
      <c r="D65" s="122"/>
      <c r="E65" s="393" t="str">
        <f>IF(D74=0,"",D74/D130)</f>
        <v/>
      </c>
      <c r="F65" s="91"/>
      <c r="G65" s="97"/>
      <c r="H65" s="99"/>
      <c r="I65" s="393" t="str">
        <f>IF(I74=0,"",I74/I130)</f>
        <v/>
      </c>
      <c r="J65" s="91"/>
      <c r="K65" s="100" t="str">
        <f t="shared" ref="K65:K73" si="10">IF(D65=0,"",(D65-G65-H65))</f>
        <v/>
      </c>
      <c r="L65" s="94"/>
      <c r="M65" s="101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93"/>
    </row>
    <row r="66" spans="1:14" x14ac:dyDescent="0.2">
      <c r="A66" s="91"/>
      <c r="B66" s="96" t="s">
        <v>43</v>
      </c>
      <c r="C66" s="91"/>
      <c r="D66" s="122"/>
      <c r="E66" s="394"/>
      <c r="F66" s="91"/>
      <c r="G66" s="97"/>
      <c r="H66" s="99"/>
      <c r="I66" s="394"/>
      <c r="J66" s="91"/>
      <c r="K66" s="100" t="str">
        <f t="shared" si="10"/>
        <v/>
      </c>
      <c r="L66" s="94"/>
      <c r="M66" s="101" t="str">
        <f t="shared" si="11"/>
        <v/>
      </c>
      <c r="N66" s="93"/>
    </row>
    <row r="67" spans="1:14" ht="12.75" customHeight="1" x14ac:dyDescent="0.2">
      <c r="A67" s="91"/>
      <c r="B67" s="96" t="s">
        <v>44</v>
      </c>
      <c r="C67" s="91"/>
      <c r="D67" s="122"/>
      <c r="E67" s="394"/>
      <c r="F67" s="91"/>
      <c r="G67" s="97"/>
      <c r="H67" s="99"/>
      <c r="I67" s="394"/>
      <c r="J67" s="91"/>
      <c r="K67" s="100" t="str">
        <f t="shared" si="10"/>
        <v/>
      </c>
      <c r="L67" s="94"/>
      <c r="M67" s="101" t="str">
        <f t="shared" si="11"/>
        <v/>
      </c>
      <c r="N67" s="93"/>
    </row>
    <row r="68" spans="1:14" ht="12.75" customHeight="1" x14ac:dyDescent="0.2">
      <c r="A68" s="91"/>
      <c r="B68" s="96" t="s">
        <v>45</v>
      </c>
      <c r="C68" s="91"/>
      <c r="D68" s="122"/>
      <c r="E68" s="394"/>
      <c r="F68" s="91"/>
      <c r="G68" s="97"/>
      <c r="H68" s="99"/>
      <c r="I68" s="394"/>
      <c r="J68" s="91"/>
      <c r="K68" s="100" t="str">
        <f t="shared" si="10"/>
        <v/>
      </c>
      <c r="L68" s="94"/>
      <c r="M68" s="101" t="str">
        <f t="shared" si="11"/>
        <v/>
      </c>
      <c r="N68" s="93"/>
    </row>
    <row r="69" spans="1:14" ht="12.75" customHeight="1" x14ac:dyDescent="0.2">
      <c r="A69" s="91"/>
      <c r="B69" s="96" t="s">
        <v>38</v>
      </c>
      <c r="C69" s="91"/>
      <c r="D69" s="122"/>
      <c r="E69" s="394"/>
      <c r="F69" s="91"/>
      <c r="G69" s="97"/>
      <c r="H69" s="99"/>
      <c r="I69" s="394"/>
      <c r="J69" s="91"/>
      <c r="K69" s="100" t="str">
        <f t="shared" si="10"/>
        <v/>
      </c>
      <c r="L69" s="94"/>
      <c r="M69" s="101" t="str">
        <f t="shared" si="11"/>
        <v/>
      </c>
      <c r="N69" s="93"/>
    </row>
    <row r="70" spans="1:14" ht="12.75" customHeight="1" x14ac:dyDescent="0.2">
      <c r="A70" s="91"/>
      <c r="B70" s="96" t="s">
        <v>39</v>
      </c>
      <c r="C70" s="91"/>
      <c r="D70" s="122"/>
      <c r="E70" s="394"/>
      <c r="F70" s="91"/>
      <c r="G70" s="97"/>
      <c r="H70" s="99"/>
      <c r="I70" s="394"/>
      <c r="J70" s="91"/>
      <c r="K70" s="100" t="str">
        <f t="shared" si="10"/>
        <v/>
      </c>
      <c r="L70" s="94"/>
      <c r="M70" s="101" t="str">
        <f t="shared" si="11"/>
        <v/>
      </c>
      <c r="N70" s="93"/>
    </row>
    <row r="71" spans="1:14" ht="12.75" customHeight="1" x14ac:dyDescent="0.2">
      <c r="A71" s="91"/>
      <c r="B71" s="105"/>
      <c r="C71" s="91"/>
      <c r="D71" s="122"/>
      <c r="E71" s="394"/>
      <c r="F71" s="91"/>
      <c r="G71" s="125"/>
      <c r="H71" s="126"/>
      <c r="I71" s="394"/>
      <c r="J71" s="91"/>
      <c r="K71" s="100" t="str">
        <f t="shared" si="10"/>
        <v/>
      </c>
      <c r="L71" s="94"/>
      <c r="M71" s="101" t="str">
        <f t="shared" si="11"/>
        <v/>
      </c>
      <c r="N71" s="93"/>
    </row>
    <row r="72" spans="1:14" ht="12.75" customHeight="1" x14ac:dyDescent="0.2">
      <c r="A72" s="91"/>
      <c r="B72" s="105"/>
      <c r="C72" s="91"/>
      <c r="D72" s="122"/>
      <c r="E72" s="394"/>
      <c r="F72" s="91"/>
      <c r="G72" s="122"/>
      <c r="H72" s="122"/>
      <c r="I72" s="394"/>
      <c r="J72" s="91"/>
      <c r="K72" s="100" t="str">
        <f t="shared" si="10"/>
        <v/>
      </c>
      <c r="L72" s="94"/>
      <c r="M72" s="101" t="str">
        <f t="shared" si="11"/>
        <v/>
      </c>
      <c r="N72" s="93"/>
    </row>
    <row r="73" spans="1:14" ht="13.5" customHeight="1" thickBot="1" x14ac:dyDescent="0.25">
      <c r="A73" s="91"/>
      <c r="B73" s="105"/>
      <c r="C73" s="91"/>
      <c r="D73" s="122"/>
      <c r="E73" s="395"/>
      <c r="F73" s="91"/>
      <c r="G73" s="122"/>
      <c r="H73" s="122"/>
      <c r="I73" s="395"/>
      <c r="J73" s="91"/>
      <c r="K73" s="100" t="str">
        <f t="shared" si="10"/>
        <v/>
      </c>
      <c r="L73" s="94"/>
      <c r="M73" s="101" t="str">
        <f t="shared" si="11"/>
        <v/>
      </c>
      <c r="N73" s="93"/>
    </row>
    <row r="74" spans="1:14" ht="13.5" thickBot="1" x14ac:dyDescent="0.25">
      <c r="A74" s="91"/>
      <c r="B74" s="203" t="s">
        <v>46</v>
      </c>
      <c r="C74" s="128"/>
      <c r="D74" s="208">
        <f>SUM(D65:D73)</f>
        <v>0</v>
      </c>
      <c r="E74" s="205"/>
      <c r="F74" s="128"/>
      <c r="G74" s="208">
        <f>SUM(G65:G73)</f>
        <v>0</v>
      </c>
      <c r="H74" s="209">
        <f>SUM(H65:H73)</f>
        <v>0</v>
      </c>
      <c r="I74" s="205">
        <f>G74+H74</f>
        <v>0</v>
      </c>
      <c r="J74" s="128"/>
      <c r="K74" s="192" t="str">
        <f>IF(D74=0,"",D74-I74)</f>
        <v/>
      </c>
      <c r="L74" s="145"/>
      <c r="M74" s="210"/>
      <c r="N74" s="93"/>
    </row>
    <row r="75" spans="1:14" ht="3.75" customHeight="1" thickBot="1" x14ac:dyDescent="0.25">
      <c r="A75" s="91"/>
      <c r="B75" s="132"/>
      <c r="C75" s="6"/>
      <c r="D75" s="133"/>
      <c r="E75" s="134"/>
      <c r="F75" s="135"/>
      <c r="G75" s="136"/>
      <c r="H75" s="136"/>
      <c r="I75" s="136"/>
      <c r="J75" s="135"/>
      <c r="K75" s="136"/>
      <c r="L75" s="135"/>
      <c r="M75" s="137"/>
      <c r="N75" s="93"/>
    </row>
    <row r="76" spans="1:14" ht="26.25" thickBot="1" x14ac:dyDescent="0.25">
      <c r="A76" s="91"/>
      <c r="B76" s="300" t="s">
        <v>122</v>
      </c>
      <c r="C76" s="92"/>
      <c r="D76" s="206" t="s">
        <v>10</v>
      </c>
      <c r="E76" s="204" t="s">
        <v>11</v>
      </c>
      <c r="F76" s="92"/>
      <c r="G76" s="357" t="str">
        <f>IF(I89=0,"",IF(D89=0,"Preencher coluna Orçamento para melhor funcionamento da Planilha.",IF(I89&lt;(D89*80%),"Sinal Verde - Abaixo do Orçado",IF(D89=I89,"Sinal Amarelo - Igual ao Orçado",IF(D89&gt;I89,"Sinal Amarelo - Próximo ao Orçado","Sinal Vermelho - Passou do Orçado")))))</f>
        <v/>
      </c>
      <c r="H76" s="358"/>
      <c r="I76" s="204" t="s">
        <v>11</v>
      </c>
      <c r="J76" s="92"/>
      <c r="K76" s="198" t="s">
        <v>10</v>
      </c>
      <c r="L76" s="138"/>
      <c r="M76" s="198" t="s">
        <v>107</v>
      </c>
      <c r="N76" s="93"/>
    </row>
    <row r="77" spans="1:14" ht="12.75" customHeight="1" x14ac:dyDescent="0.2">
      <c r="A77" s="91"/>
      <c r="B77" s="121" t="s">
        <v>32</v>
      </c>
      <c r="C77" s="91"/>
      <c r="D77" s="122"/>
      <c r="E77" s="393" t="str">
        <f>IF(D89=0,"",D89/D130)</f>
        <v/>
      </c>
      <c r="F77" s="91"/>
      <c r="G77" s="97"/>
      <c r="H77" s="99"/>
      <c r="I77" s="393" t="str">
        <f>IF(I89=0,"",I89/I130)</f>
        <v/>
      </c>
      <c r="J77" s="91"/>
      <c r="K77" s="100" t="str">
        <f t="shared" ref="K77:K88" si="12">IF(D77=0,"",(D77-G77-H77))</f>
        <v/>
      </c>
      <c r="L77" s="94"/>
      <c r="M77" s="101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93"/>
    </row>
    <row r="78" spans="1:14" x14ac:dyDescent="0.2">
      <c r="A78" s="91"/>
      <c r="B78" s="96" t="s">
        <v>33</v>
      </c>
      <c r="C78" s="91"/>
      <c r="D78" s="122"/>
      <c r="E78" s="394"/>
      <c r="F78" s="91"/>
      <c r="G78" s="97"/>
      <c r="H78" s="99"/>
      <c r="I78" s="394"/>
      <c r="J78" s="91"/>
      <c r="K78" s="100" t="str">
        <f t="shared" si="12"/>
        <v/>
      </c>
      <c r="L78" s="94"/>
      <c r="M78" s="101" t="str">
        <f t="shared" si="13"/>
        <v/>
      </c>
      <c r="N78" s="93"/>
    </row>
    <row r="79" spans="1:14" ht="12.75" customHeight="1" x14ac:dyDescent="0.2">
      <c r="A79" s="91"/>
      <c r="B79" s="96" t="s">
        <v>34</v>
      </c>
      <c r="C79" s="91"/>
      <c r="D79" s="122"/>
      <c r="E79" s="394"/>
      <c r="F79" s="91"/>
      <c r="G79" s="97"/>
      <c r="H79" s="99"/>
      <c r="I79" s="394"/>
      <c r="J79" s="91"/>
      <c r="K79" s="100" t="str">
        <f t="shared" si="12"/>
        <v/>
      </c>
      <c r="L79" s="94"/>
      <c r="M79" s="101" t="str">
        <f t="shared" si="13"/>
        <v/>
      </c>
      <c r="N79" s="93"/>
    </row>
    <row r="80" spans="1:14" ht="12.75" customHeight="1" x14ac:dyDescent="0.2">
      <c r="A80" s="91"/>
      <c r="B80" s="96" t="s">
        <v>35</v>
      </c>
      <c r="C80" s="91"/>
      <c r="D80" s="122"/>
      <c r="E80" s="394"/>
      <c r="F80" s="91"/>
      <c r="G80" s="97"/>
      <c r="H80" s="99"/>
      <c r="I80" s="394"/>
      <c r="J80" s="91"/>
      <c r="K80" s="100" t="str">
        <f t="shared" si="12"/>
        <v/>
      </c>
      <c r="L80" s="94"/>
      <c r="M80" s="101" t="str">
        <f t="shared" si="13"/>
        <v/>
      </c>
      <c r="N80" s="93"/>
    </row>
    <row r="81" spans="1:14" ht="12.75" customHeight="1" x14ac:dyDescent="0.2">
      <c r="A81" s="91"/>
      <c r="B81" s="96" t="s">
        <v>129</v>
      </c>
      <c r="C81" s="91"/>
      <c r="D81" s="122"/>
      <c r="E81" s="394"/>
      <c r="F81" s="91"/>
      <c r="G81" s="97"/>
      <c r="H81" s="99"/>
      <c r="I81" s="394"/>
      <c r="J81" s="91"/>
      <c r="K81" s="100" t="str">
        <f t="shared" si="12"/>
        <v/>
      </c>
      <c r="L81" s="94"/>
      <c r="M81" s="101" t="str">
        <f t="shared" si="13"/>
        <v/>
      </c>
      <c r="N81" s="93"/>
    </row>
    <row r="82" spans="1:14" ht="12.75" customHeight="1" x14ac:dyDescent="0.2">
      <c r="A82" s="91"/>
      <c r="B82" s="96" t="s">
        <v>36</v>
      </c>
      <c r="C82" s="91"/>
      <c r="D82" s="122"/>
      <c r="E82" s="394"/>
      <c r="F82" s="91"/>
      <c r="G82" s="97"/>
      <c r="H82" s="99"/>
      <c r="I82" s="394"/>
      <c r="J82" s="91"/>
      <c r="K82" s="100" t="str">
        <f t="shared" si="12"/>
        <v/>
      </c>
      <c r="L82" s="94"/>
      <c r="M82" s="101" t="str">
        <f t="shared" si="13"/>
        <v/>
      </c>
      <c r="N82" s="93"/>
    </row>
    <row r="83" spans="1:14" ht="12.75" customHeight="1" x14ac:dyDescent="0.2">
      <c r="A83" s="91"/>
      <c r="B83" s="96" t="s">
        <v>37</v>
      </c>
      <c r="C83" s="91"/>
      <c r="D83" s="122"/>
      <c r="E83" s="394"/>
      <c r="F83" s="91"/>
      <c r="G83" s="97"/>
      <c r="H83" s="99"/>
      <c r="I83" s="394"/>
      <c r="J83" s="91"/>
      <c r="K83" s="100" t="str">
        <f t="shared" si="12"/>
        <v/>
      </c>
      <c r="L83" s="94"/>
      <c r="M83" s="101" t="str">
        <f t="shared" si="13"/>
        <v/>
      </c>
      <c r="N83" s="93"/>
    </row>
    <row r="84" spans="1:14" ht="12.75" customHeight="1" x14ac:dyDescent="0.2">
      <c r="A84" s="91"/>
      <c r="B84" s="96" t="s">
        <v>38</v>
      </c>
      <c r="C84" s="91"/>
      <c r="D84" s="122"/>
      <c r="E84" s="394"/>
      <c r="F84" s="91"/>
      <c r="G84" s="97"/>
      <c r="H84" s="99"/>
      <c r="I84" s="394"/>
      <c r="J84" s="91"/>
      <c r="K84" s="100" t="str">
        <f t="shared" si="12"/>
        <v/>
      </c>
      <c r="L84" s="94"/>
      <c r="M84" s="101" t="str">
        <f t="shared" si="13"/>
        <v/>
      </c>
      <c r="N84" s="93"/>
    </row>
    <row r="85" spans="1:14" ht="12.75" customHeight="1" x14ac:dyDescent="0.2">
      <c r="A85" s="91"/>
      <c r="B85" s="96" t="s">
        <v>39</v>
      </c>
      <c r="C85" s="91"/>
      <c r="D85" s="122"/>
      <c r="E85" s="394"/>
      <c r="F85" s="91"/>
      <c r="G85" s="122"/>
      <c r="H85" s="122"/>
      <c r="I85" s="394"/>
      <c r="J85" s="91"/>
      <c r="K85" s="100" t="str">
        <f t="shared" si="12"/>
        <v/>
      </c>
      <c r="L85" s="94"/>
      <c r="M85" s="101" t="str">
        <f t="shared" si="13"/>
        <v/>
      </c>
      <c r="N85" s="93"/>
    </row>
    <row r="86" spans="1:14" ht="12.75" customHeight="1" x14ac:dyDescent="0.2">
      <c r="A86" s="91"/>
      <c r="B86" s="105"/>
      <c r="C86" s="91"/>
      <c r="D86" s="122"/>
      <c r="E86" s="394"/>
      <c r="F86" s="91"/>
      <c r="G86" s="122"/>
      <c r="H86" s="122"/>
      <c r="I86" s="394"/>
      <c r="J86" s="91"/>
      <c r="K86" s="100" t="str">
        <f t="shared" si="12"/>
        <v/>
      </c>
      <c r="L86" s="94"/>
      <c r="M86" s="101" t="str">
        <f t="shared" si="13"/>
        <v/>
      </c>
      <c r="N86" s="93"/>
    </row>
    <row r="87" spans="1:14" ht="12.75" customHeight="1" x14ac:dyDescent="0.2">
      <c r="A87" s="91"/>
      <c r="B87" s="105"/>
      <c r="C87" s="91"/>
      <c r="D87" s="122"/>
      <c r="E87" s="394"/>
      <c r="F87" s="91"/>
      <c r="G87" s="122"/>
      <c r="H87" s="122"/>
      <c r="I87" s="394"/>
      <c r="J87" s="91"/>
      <c r="K87" s="100" t="str">
        <f t="shared" si="12"/>
        <v/>
      </c>
      <c r="L87" s="94"/>
      <c r="M87" s="101" t="str">
        <f t="shared" si="13"/>
        <v/>
      </c>
      <c r="N87" s="93"/>
    </row>
    <row r="88" spans="1:14" ht="13.5" customHeight="1" thickBot="1" x14ac:dyDescent="0.25">
      <c r="A88" s="91"/>
      <c r="B88" s="105"/>
      <c r="C88" s="91"/>
      <c r="D88" s="122"/>
      <c r="E88" s="395"/>
      <c r="F88" s="91"/>
      <c r="G88" s="122"/>
      <c r="H88" s="122"/>
      <c r="I88" s="395"/>
      <c r="J88" s="91"/>
      <c r="K88" s="100" t="str">
        <f t="shared" si="12"/>
        <v/>
      </c>
      <c r="L88" s="94"/>
      <c r="M88" s="101" t="str">
        <f t="shared" si="13"/>
        <v/>
      </c>
      <c r="N88" s="93"/>
    </row>
    <row r="89" spans="1:14" ht="13.5" thickBot="1" x14ac:dyDescent="0.25">
      <c r="A89" s="91"/>
      <c r="B89" s="203" t="s">
        <v>49</v>
      </c>
      <c r="C89" s="128"/>
      <c r="D89" s="208">
        <f>SUM(D77:D88)</f>
        <v>0</v>
      </c>
      <c r="E89" s="205"/>
      <c r="F89" s="128"/>
      <c r="G89" s="208">
        <f>SUM(G77:G88)</f>
        <v>0</v>
      </c>
      <c r="H89" s="209">
        <f>SUM(H77:H88)</f>
        <v>0</v>
      </c>
      <c r="I89" s="205">
        <f>G89+H89</f>
        <v>0</v>
      </c>
      <c r="J89" s="128"/>
      <c r="K89" s="192" t="str">
        <f>IF(D89=0,"",D89-I89)</f>
        <v/>
      </c>
      <c r="L89" s="145"/>
      <c r="M89" s="210"/>
      <c r="N89" s="93"/>
    </row>
    <row r="90" spans="1:14" ht="3.75" customHeight="1" thickBot="1" x14ac:dyDescent="0.25">
      <c r="A90" s="91"/>
      <c r="B90" s="132"/>
      <c r="C90" s="6"/>
      <c r="D90" s="133"/>
      <c r="E90" s="134"/>
      <c r="F90" s="135"/>
      <c r="G90" s="136"/>
      <c r="H90" s="136"/>
      <c r="I90" s="136"/>
      <c r="J90" s="135"/>
      <c r="K90" s="136"/>
      <c r="L90" s="135"/>
      <c r="M90" s="137"/>
      <c r="N90" s="93"/>
    </row>
    <row r="91" spans="1:14" ht="26.25" thickBot="1" x14ac:dyDescent="0.25">
      <c r="A91" s="91"/>
      <c r="B91" s="300" t="s">
        <v>50</v>
      </c>
      <c r="C91" s="92"/>
      <c r="D91" s="206" t="s">
        <v>10</v>
      </c>
      <c r="E91" s="204" t="s">
        <v>11</v>
      </c>
      <c r="F91" s="92"/>
      <c r="G91" s="357" t="str">
        <f>IF(I100=0,"",IF(D100=0,"Preencher coluna Orçamento para melhor funcionamento da Planilha.",IF(I100&lt;(D100*80%),"Sinal Verde - Abaixo do Orçado",IF(D100=I100,"Sinal Amarelo - Igual ao Orçado",IF(D100&gt;I100,"Sinal Amarelo - Próximo ao Orçado","Sinal Vermelho - Passou do Orçado")))))</f>
        <v/>
      </c>
      <c r="H91" s="358"/>
      <c r="I91" s="204" t="s">
        <v>11</v>
      </c>
      <c r="J91" s="92"/>
      <c r="K91" s="198" t="s">
        <v>10</v>
      </c>
      <c r="L91" s="138"/>
      <c r="M91" s="198" t="s">
        <v>107</v>
      </c>
      <c r="N91" s="93"/>
    </row>
    <row r="92" spans="1:14" ht="12.75" customHeight="1" x14ac:dyDescent="0.2">
      <c r="A92" s="91"/>
      <c r="B92" s="121" t="s">
        <v>51</v>
      </c>
      <c r="C92" s="91"/>
      <c r="D92" s="122"/>
      <c r="E92" s="393" t="str">
        <f>IF(D100=0,"",D100/D130)</f>
        <v/>
      </c>
      <c r="F92" s="91"/>
      <c r="G92" s="123"/>
      <c r="H92" s="124"/>
      <c r="I92" s="393" t="str">
        <f>IF(I100=0,"",I100/I130)</f>
        <v/>
      </c>
      <c r="J92" s="91"/>
      <c r="K92" s="100" t="str">
        <f t="shared" ref="K92:K99" si="14">IF(D92=0,"",(D92-G92-H92))</f>
        <v/>
      </c>
      <c r="L92" s="94"/>
      <c r="M92" s="101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93"/>
    </row>
    <row r="93" spans="1:14" x14ac:dyDescent="0.2">
      <c r="A93" s="91"/>
      <c r="B93" s="96" t="s">
        <v>52</v>
      </c>
      <c r="C93" s="91"/>
      <c r="D93" s="122"/>
      <c r="E93" s="394"/>
      <c r="F93" s="91"/>
      <c r="G93" s="97"/>
      <c r="H93" s="99"/>
      <c r="I93" s="394"/>
      <c r="J93" s="91"/>
      <c r="K93" s="100" t="str">
        <f t="shared" si="14"/>
        <v/>
      </c>
      <c r="L93" s="94"/>
      <c r="M93" s="101" t="str">
        <f t="shared" si="15"/>
        <v/>
      </c>
      <c r="N93" s="93"/>
    </row>
    <row r="94" spans="1:14" ht="12.75" customHeight="1" x14ac:dyDescent="0.2">
      <c r="A94" s="91"/>
      <c r="B94" s="96" t="s">
        <v>130</v>
      </c>
      <c r="C94" s="91"/>
      <c r="D94" s="122"/>
      <c r="E94" s="394"/>
      <c r="F94" s="91"/>
      <c r="G94" s="97"/>
      <c r="H94" s="99"/>
      <c r="I94" s="394"/>
      <c r="J94" s="91"/>
      <c r="K94" s="100" t="str">
        <f t="shared" si="14"/>
        <v/>
      </c>
      <c r="L94" s="94"/>
      <c r="M94" s="101" t="str">
        <f t="shared" si="15"/>
        <v/>
      </c>
      <c r="N94" s="93"/>
    </row>
    <row r="95" spans="1:14" ht="12.75" customHeight="1" x14ac:dyDescent="0.2">
      <c r="A95" s="91"/>
      <c r="B95" s="96" t="s">
        <v>38</v>
      </c>
      <c r="C95" s="91"/>
      <c r="D95" s="122"/>
      <c r="E95" s="394"/>
      <c r="F95" s="91"/>
      <c r="G95" s="97"/>
      <c r="H95" s="99"/>
      <c r="I95" s="394"/>
      <c r="J95" s="91"/>
      <c r="K95" s="100" t="str">
        <f t="shared" si="14"/>
        <v/>
      </c>
      <c r="L95" s="94"/>
      <c r="M95" s="101" t="str">
        <f t="shared" si="15"/>
        <v/>
      </c>
      <c r="N95" s="93"/>
    </row>
    <row r="96" spans="1:14" ht="12.75" customHeight="1" x14ac:dyDescent="0.2">
      <c r="A96" s="91"/>
      <c r="B96" s="96" t="s">
        <v>39</v>
      </c>
      <c r="C96" s="91"/>
      <c r="D96" s="122"/>
      <c r="E96" s="394"/>
      <c r="F96" s="91"/>
      <c r="G96" s="122"/>
      <c r="H96" s="122"/>
      <c r="I96" s="394"/>
      <c r="J96" s="91"/>
      <c r="K96" s="100" t="str">
        <f t="shared" si="14"/>
        <v/>
      </c>
      <c r="L96" s="94"/>
      <c r="M96" s="101" t="str">
        <f t="shared" si="15"/>
        <v/>
      </c>
      <c r="N96" s="93"/>
    </row>
    <row r="97" spans="1:14" ht="12.75" customHeight="1" x14ac:dyDescent="0.2">
      <c r="A97" s="91"/>
      <c r="B97" s="105"/>
      <c r="C97" s="91"/>
      <c r="D97" s="122"/>
      <c r="E97" s="394"/>
      <c r="F97" s="91"/>
      <c r="G97" s="122"/>
      <c r="H97" s="122"/>
      <c r="I97" s="394"/>
      <c r="J97" s="91"/>
      <c r="K97" s="100" t="str">
        <f t="shared" si="14"/>
        <v/>
      </c>
      <c r="L97" s="94"/>
      <c r="M97" s="101" t="str">
        <f t="shared" si="15"/>
        <v/>
      </c>
      <c r="N97" s="93"/>
    </row>
    <row r="98" spans="1:14" ht="12.75" customHeight="1" x14ac:dyDescent="0.2">
      <c r="A98" s="91"/>
      <c r="B98" s="105"/>
      <c r="C98" s="91"/>
      <c r="D98" s="122"/>
      <c r="E98" s="394"/>
      <c r="F98" s="91"/>
      <c r="G98" s="122"/>
      <c r="H98" s="122"/>
      <c r="I98" s="394"/>
      <c r="J98" s="91"/>
      <c r="K98" s="100" t="str">
        <f t="shared" si="14"/>
        <v/>
      </c>
      <c r="L98" s="94"/>
      <c r="M98" s="101" t="str">
        <f t="shared" si="15"/>
        <v/>
      </c>
      <c r="N98" s="93"/>
    </row>
    <row r="99" spans="1:14" ht="13.5" customHeight="1" thickBot="1" x14ac:dyDescent="0.25">
      <c r="A99" s="91"/>
      <c r="B99" s="140"/>
      <c r="C99" s="91"/>
      <c r="D99" s="122"/>
      <c r="E99" s="395"/>
      <c r="F99" s="91"/>
      <c r="G99" s="122"/>
      <c r="H99" s="122"/>
      <c r="I99" s="395"/>
      <c r="J99" s="91"/>
      <c r="K99" s="100" t="str">
        <f t="shared" si="14"/>
        <v/>
      </c>
      <c r="L99" s="94"/>
      <c r="M99" s="101" t="str">
        <f t="shared" si="15"/>
        <v/>
      </c>
      <c r="N99" s="93"/>
    </row>
    <row r="100" spans="1:14" ht="13.5" thickBot="1" x14ac:dyDescent="0.25">
      <c r="A100" s="91"/>
      <c r="B100" s="207" t="s">
        <v>53</v>
      </c>
      <c r="C100" s="128"/>
      <c r="D100" s="208">
        <f>SUM(D92:D99)</f>
        <v>0</v>
      </c>
      <c r="E100" s="205"/>
      <c r="F100" s="128"/>
      <c r="G100" s="208">
        <f>SUM(G92:G99)</f>
        <v>0</v>
      </c>
      <c r="H100" s="209">
        <f>SUM(H92:H99)</f>
        <v>0</v>
      </c>
      <c r="I100" s="205">
        <f>G100+H100</f>
        <v>0</v>
      </c>
      <c r="J100" s="128"/>
      <c r="K100" s="192" t="str">
        <f>IF(D100=0,"",D100-I100)</f>
        <v/>
      </c>
      <c r="L100" s="145"/>
      <c r="M100" s="210"/>
      <c r="N100" s="93"/>
    </row>
    <row r="101" spans="1:14" ht="3.75" customHeight="1" thickBot="1" x14ac:dyDescent="0.25">
      <c r="A101" s="91"/>
      <c r="B101" s="132"/>
      <c r="C101" s="6"/>
      <c r="D101" s="133"/>
      <c r="E101" s="134"/>
      <c r="F101" s="135"/>
      <c r="G101" s="136"/>
      <c r="H101" s="136"/>
      <c r="I101" s="136"/>
      <c r="J101" s="135"/>
      <c r="K101" s="136"/>
      <c r="L101" s="135"/>
      <c r="M101" s="137"/>
      <c r="N101" s="93"/>
    </row>
    <row r="102" spans="1:14" ht="26.25" thickBot="1" x14ac:dyDescent="0.25">
      <c r="A102" s="91"/>
      <c r="B102" s="300" t="s">
        <v>110</v>
      </c>
      <c r="C102" s="92"/>
      <c r="D102" s="206" t="s">
        <v>10</v>
      </c>
      <c r="E102" s="204" t="s">
        <v>11</v>
      </c>
      <c r="F102" s="92"/>
      <c r="G102" s="357" t="str">
        <f>IF(I114=0,"",IF(D114=0,"Preencher coluna Orçamento para melhor funcionamento da Planilha.",IF(I114&lt;(D114*80%),"Sinal Verde - Abaixo do Orçado",IF(D114=I114,"Sinal Amarelo - Igual ao Orçado",IF(D114&gt;I114,"Sinal Amarelo - Próximo ao Orçado","Sinal Vermelho - Passou do Orçado")))))</f>
        <v/>
      </c>
      <c r="H102" s="358"/>
      <c r="I102" s="204" t="s">
        <v>11</v>
      </c>
      <c r="J102" s="92"/>
      <c r="K102" s="198" t="s">
        <v>10</v>
      </c>
      <c r="L102" s="138"/>
      <c r="M102" s="198" t="s">
        <v>107</v>
      </c>
      <c r="N102" s="93"/>
    </row>
    <row r="103" spans="1:14" x14ac:dyDescent="0.2">
      <c r="A103" s="91"/>
      <c r="B103" s="121" t="s">
        <v>54</v>
      </c>
      <c r="C103" s="91"/>
      <c r="D103" s="122"/>
      <c r="E103" s="393" t="str">
        <f>IF(D114=0,"",D114/D130)</f>
        <v/>
      </c>
      <c r="F103" s="91"/>
      <c r="G103" s="97"/>
      <c r="H103" s="99"/>
      <c r="I103" s="393" t="str">
        <f>IF(I114=0,"",I114/I130)</f>
        <v/>
      </c>
      <c r="J103" s="91"/>
      <c r="K103" s="100" t="str">
        <f t="shared" ref="K103:K113" si="16">IF(D103=0,"",(D103-G103-H103))</f>
        <v/>
      </c>
      <c r="L103" s="94"/>
      <c r="M103" s="101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93"/>
    </row>
    <row r="104" spans="1:14" x14ac:dyDescent="0.2">
      <c r="A104" s="91"/>
      <c r="B104" s="96"/>
      <c r="C104" s="91"/>
      <c r="D104" s="122"/>
      <c r="E104" s="394"/>
      <c r="F104" s="91"/>
      <c r="G104" s="97"/>
      <c r="H104" s="99"/>
      <c r="I104" s="394"/>
      <c r="J104" s="91"/>
      <c r="K104" s="100" t="str">
        <f t="shared" si="16"/>
        <v/>
      </c>
      <c r="L104" s="94"/>
      <c r="M104" s="101" t="str">
        <f t="shared" si="17"/>
        <v/>
      </c>
      <c r="N104" s="93"/>
    </row>
    <row r="105" spans="1:14" x14ac:dyDescent="0.2">
      <c r="A105" s="91"/>
      <c r="B105" s="96"/>
      <c r="C105" s="91"/>
      <c r="D105" s="122"/>
      <c r="E105" s="394"/>
      <c r="F105" s="91"/>
      <c r="G105" s="97"/>
      <c r="H105" s="99"/>
      <c r="I105" s="394"/>
      <c r="J105" s="91"/>
      <c r="K105" s="100" t="str">
        <f t="shared" si="16"/>
        <v/>
      </c>
      <c r="L105" s="94"/>
      <c r="M105" s="101" t="str">
        <f t="shared" si="17"/>
        <v/>
      </c>
      <c r="N105" s="93"/>
    </row>
    <row r="106" spans="1:14" x14ac:dyDescent="0.2">
      <c r="A106" s="91"/>
      <c r="B106" s="96"/>
      <c r="C106" s="91"/>
      <c r="D106" s="122"/>
      <c r="E106" s="394"/>
      <c r="F106" s="91"/>
      <c r="G106" s="122"/>
      <c r="H106" s="122"/>
      <c r="I106" s="394"/>
      <c r="J106" s="91"/>
      <c r="K106" s="100" t="str">
        <f t="shared" si="16"/>
        <v/>
      </c>
      <c r="L106" s="94"/>
      <c r="M106" s="101" t="str">
        <f t="shared" si="17"/>
        <v/>
      </c>
      <c r="N106" s="93"/>
    </row>
    <row r="107" spans="1:14" x14ac:dyDescent="0.2">
      <c r="A107" s="91"/>
      <c r="B107" s="96"/>
      <c r="C107" s="91"/>
      <c r="D107" s="122"/>
      <c r="E107" s="394"/>
      <c r="F107" s="91"/>
      <c r="G107" s="122"/>
      <c r="H107" s="122"/>
      <c r="I107" s="394"/>
      <c r="J107" s="91"/>
      <c r="K107" s="100" t="str">
        <f t="shared" si="16"/>
        <v/>
      </c>
      <c r="L107" s="94"/>
      <c r="M107" s="101" t="str">
        <f t="shared" si="17"/>
        <v/>
      </c>
      <c r="N107" s="93"/>
    </row>
    <row r="108" spans="1:14" x14ac:dyDescent="0.2">
      <c r="A108" s="91"/>
      <c r="B108" s="96"/>
      <c r="C108" s="91"/>
      <c r="D108" s="122"/>
      <c r="E108" s="394"/>
      <c r="F108" s="91"/>
      <c r="G108" s="122"/>
      <c r="H108" s="122"/>
      <c r="I108" s="394"/>
      <c r="J108" s="91"/>
      <c r="K108" s="100" t="str">
        <f t="shared" si="16"/>
        <v/>
      </c>
      <c r="L108" s="94"/>
      <c r="M108" s="101" t="str">
        <f t="shared" si="17"/>
        <v/>
      </c>
      <c r="N108" s="93"/>
    </row>
    <row r="109" spans="1:14" x14ac:dyDescent="0.2">
      <c r="A109" s="91"/>
      <c r="B109" s="96"/>
      <c r="C109" s="91"/>
      <c r="D109" s="122"/>
      <c r="E109" s="394"/>
      <c r="F109" s="91"/>
      <c r="G109" s="122"/>
      <c r="H109" s="122"/>
      <c r="I109" s="394"/>
      <c r="J109" s="91"/>
      <c r="K109" s="100" t="str">
        <f t="shared" si="16"/>
        <v/>
      </c>
      <c r="L109" s="94"/>
      <c r="M109" s="101" t="str">
        <f t="shared" si="17"/>
        <v/>
      </c>
      <c r="N109" s="93"/>
    </row>
    <row r="110" spans="1:14" x14ac:dyDescent="0.2">
      <c r="A110" s="91"/>
      <c r="B110" s="96"/>
      <c r="C110" s="91"/>
      <c r="D110" s="122"/>
      <c r="E110" s="394"/>
      <c r="F110" s="91"/>
      <c r="G110" s="122"/>
      <c r="H110" s="122"/>
      <c r="I110" s="394"/>
      <c r="J110" s="91"/>
      <c r="K110" s="100" t="str">
        <f t="shared" si="16"/>
        <v/>
      </c>
      <c r="L110" s="94"/>
      <c r="M110" s="101" t="str">
        <f t="shared" si="17"/>
        <v/>
      </c>
      <c r="N110" s="93"/>
    </row>
    <row r="111" spans="1:14" x14ac:dyDescent="0.2">
      <c r="A111" s="91"/>
      <c r="B111" s="96"/>
      <c r="C111" s="91"/>
      <c r="D111" s="122"/>
      <c r="E111" s="394"/>
      <c r="F111" s="91"/>
      <c r="G111" s="122"/>
      <c r="H111" s="122"/>
      <c r="I111" s="394"/>
      <c r="J111" s="91"/>
      <c r="K111" s="100" t="str">
        <f t="shared" si="16"/>
        <v/>
      </c>
      <c r="L111" s="94"/>
      <c r="M111" s="101" t="str">
        <f t="shared" si="17"/>
        <v/>
      </c>
      <c r="N111" s="93"/>
    </row>
    <row r="112" spans="1:14" x14ac:dyDescent="0.2">
      <c r="A112" s="91"/>
      <c r="B112" s="96"/>
      <c r="C112" s="91"/>
      <c r="D112" s="122"/>
      <c r="E112" s="394"/>
      <c r="F112" s="91"/>
      <c r="G112" s="122"/>
      <c r="H112" s="122"/>
      <c r="I112" s="394"/>
      <c r="J112" s="91"/>
      <c r="K112" s="100" t="str">
        <f t="shared" si="16"/>
        <v/>
      </c>
      <c r="L112" s="94"/>
      <c r="M112" s="101" t="str">
        <f t="shared" si="17"/>
        <v/>
      </c>
      <c r="N112" s="93"/>
    </row>
    <row r="113" spans="1:14" ht="13.5" thickBot="1" x14ac:dyDescent="0.25">
      <c r="A113" s="91"/>
      <c r="B113" s="140"/>
      <c r="C113" s="91"/>
      <c r="D113" s="122"/>
      <c r="E113" s="395"/>
      <c r="F113" s="91"/>
      <c r="G113" s="122"/>
      <c r="H113" s="122"/>
      <c r="I113" s="395"/>
      <c r="J113" s="91"/>
      <c r="K113" s="100" t="str">
        <f t="shared" si="16"/>
        <v/>
      </c>
      <c r="L113" s="94"/>
      <c r="M113" s="101" t="str">
        <f t="shared" si="17"/>
        <v/>
      </c>
      <c r="N113" s="93"/>
    </row>
    <row r="114" spans="1:14" ht="13.5" thickBot="1" x14ac:dyDescent="0.25">
      <c r="A114" s="91"/>
      <c r="B114" s="203" t="s">
        <v>55</v>
      </c>
      <c r="C114" s="128"/>
      <c r="D114" s="208">
        <f>SUM(D103:D113)</f>
        <v>0</v>
      </c>
      <c r="E114" s="205"/>
      <c r="F114" s="128"/>
      <c r="G114" s="208">
        <f>SUM(G103:G113)</f>
        <v>0</v>
      </c>
      <c r="H114" s="209">
        <f>SUM(H103:H113)</f>
        <v>0</v>
      </c>
      <c r="I114" s="205">
        <f>G114+H114</f>
        <v>0</v>
      </c>
      <c r="J114" s="128"/>
      <c r="K114" s="192" t="str">
        <f>IF(D114=0,"",D114-I114)</f>
        <v/>
      </c>
      <c r="L114" s="145"/>
      <c r="M114" s="210"/>
      <c r="N114" s="93"/>
    </row>
    <row r="115" spans="1:14" ht="3.75" customHeight="1" thickBot="1" x14ac:dyDescent="0.25">
      <c r="A115" s="91"/>
      <c r="B115" s="132"/>
      <c r="C115" s="6"/>
      <c r="D115" s="133"/>
      <c r="E115" s="134"/>
      <c r="F115" s="135"/>
      <c r="G115" s="136"/>
      <c r="H115" s="136"/>
      <c r="I115" s="136"/>
      <c r="J115" s="135"/>
      <c r="K115" s="136"/>
      <c r="L115" s="135"/>
      <c r="M115" s="137"/>
      <c r="N115" s="93"/>
    </row>
    <row r="116" spans="1:14" ht="26.25" thickBot="1" x14ac:dyDescent="0.25">
      <c r="A116" s="91"/>
      <c r="B116" s="300" t="s">
        <v>56</v>
      </c>
      <c r="C116" s="92"/>
      <c r="D116" s="206" t="s">
        <v>10</v>
      </c>
      <c r="E116" s="204" t="s">
        <v>11</v>
      </c>
      <c r="F116" s="92"/>
      <c r="G116" s="357" t="str">
        <f>IF(I128=0,"",IF(D128=0,"Preencher coluna Orçamento para melhor funcionamento da Planilha.",IF(I128&lt;(D128*80%),"Sinal Verde - Abaixo do Orçado",IF(D128=I128,"Sinal Amarelo - Igual ao Orçado",IF(D128&gt;I128,"Sinal Amarelo - Próximo ao Orçado","Sinal Vermelho - Passou do Orçado")))))</f>
        <v/>
      </c>
      <c r="H116" s="358"/>
      <c r="I116" s="204" t="s">
        <v>11</v>
      </c>
      <c r="J116" s="92"/>
      <c r="K116" s="198" t="s">
        <v>10</v>
      </c>
      <c r="L116" s="138"/>
      <c r="M116" s="198" t="s">
        <v>107</v>
      </c>
      <c r="N116" s="93"/>
    </row>
    <row r="117" spans="1:14" ht="12.75" customHeight="1" x14ac:dyDescent="0.2">
      <c r="A117" s="91"/>
      <c r="B117" s="121"/>
      <c r="C117" s="91"/>
      <c r="D117" s="122"/>
      <c r="E117" s="393" t="str">
        <f>IF(D128=0,"",D128/D130)</f>
        <v/>
      </c>
      <c r="F117" s="91"/>
      <c r="G117" s="122"/>
      <c r="H117" s="122"/>
      <c r="I117" s="393" t="str">
        <f>IF(I128=0,"",I128/I130)</f>
        <v/>
      </c>
      <c r="J117" s="91"/>
      <c r="K117" s="100" t="str">
        <f t="shared" ref="K117:K127" si="18">IF(D117=0,"",(D117-G117-H117))</f>
        <v/>
      </c>
      <c r="L117" s="94"/>
      <c r="M117" s="101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93"/>
    </row>
    <row r="118" spans="1:14" x14ac:dyDescent="0.2">
      <c r="A118" s="91"/>
      <c r="B118" s="96"/>
      <c r="C118" s="91"/>
      <c r="D118" s="122"/>
      <c r="E118" s="394"/>
      <c r="F118" s="91"/>
      <c r="G118" s="122"/>
      <c r="H118" s="122"/>
      <c r="I118" s="394"/>
      <c r="J118" s="91"/>
      <c r="K118" s="100" t="str">
        <f t="shared" si="18"/>
        <v/>
      </c>
      <c r="L118" s="94"/>
      <c r="M118" s="101" t="str">
        <f t="shared" si="19"/>
        <v/>
      </c>
      <c r="N118" s="93"/>
    </row>
    <row r="119" spans="1:14" ht="12.75" customHeight="1" x14ac:dyDescent="0.2">
      <c r="A119" s="91"/>
      <c r="B119" s="96"/>
      <c r="C119" s="91"/>
      <c r="D119" s="122"/>
      <c r="E119" s="394"/>
      <c r="F119" s="91"/>
      <c r="G119" s="122"/>
      <c r="H119" s="122"/>
      <c r="I119" s="394"/>
      <c r="J119" s="91"/>
      <c r="K119" s="100" t="str">
        <f t="shared" si="18"/>
        <v/>
      </c>
      <c r="L119" s="94"/>
      <c r="M119" s="101" t="str">
        <f t="shared" si="19"/>
        <v/>
      </c>
      <c r="N119" s="93"/>
    </row>
    <row r="120" spans="1:14" ht="12.75" customHeight="1" x14ac:dyDescent="0.2">
      <c r="A120" s="91"/>
      <c r="B120" s="96"/>
      <c r="C120" s="91"/>
      <c r="D120" s="122"/>
      <c r="E120" s="394"/>
      <c r="F120" s="91"/>
      <c r="G120" s="122"/>
      <c r="H120" s="122"/>
      <c r="I120" s="394"/>
      <c r="J120" s="91"/>
      <c r="K120" s="100" t="str">
        <f t="shared" si="18"/>
        <v/>
      </c>
      <c r="L120" s="94"/>
      <c r="M120" s="101" t="str">
        <f t="shared" si="19"/>
        <v/>
      </c>
      <c r="N120" s="93"/>
    </row>
    <row r="121" spans="1:14" ht="12.75" customHeight="1" x14ac:dyDescent="0.2">
      <c r="A121" s="91"/>
      <c r="B121" s="96"/>
      <c r="C121" s="91"/>
      <c r="D121" s="122"/>
      <c r="E121" s="394"/>
      <c r="F121" s="91"/>
      <c r="G121" s="122"/>
      <c r="H121" s="122"/>
      <c r="I121" s="394"/>
      <c r="J121" s="91"/>
      <c r="K121" s="100" t="str">
        <f t="shared" si="18"/>
        <v/>
      </c>
      <c r="L121" s="94"/>
      <c r="M121" s="101" t="str">
        <f t="shared" si="19"/>
        <v/>
      </c>
      <c r="N121" s="93"/>
    </row>
    <row r="122" spans="1:14" ht="12.75" customHeight="1" x14ac:dyDescent="0.2">
      <c r="A122" s="91"/>
      <c r="B122" s="96"/>
      <c r="C122" s="91"/>
      <c r="D122" s="122"/>
      <c r="E122" s="394"/>
      <c r="F122" s="91"/>
      <c r="G122" s="122"/>
      <c r="H122" s="122"/>
      <c r="I122" s="394"/>
      <c r="J122" s="91"/>
      <c r="K122" s="100" t="str">
        <f t="shared" si="18"/>
        <v/>
      </c>
      <c r="L122" s="94"/>
      <c r="M122" s="101" t="str">
        <f t="shared" si="19"/>
        <v/>
      </c>
      <c r="N122" s="93"/>
    </row>
    <row r="123" spans="1:14" ht="12.75" customHeight="1" x14ac:dyDescent="0.2">
      <c r="A123" s="91"/>
      <c r="B123" s="96"/>
      <c r="C123" s="91"/>
      <c r="D123" s="122"/>
      <c r="E123" s="394"/>
      <c r="F123" s="91"/>
      <c r="G123" s="122"/>
      <c r="H123" s="122"/>
      <c r="I123" s="394"/>
      <c r="J123" s="91"/>
      <c r="K123" s="100" t="str">
        <f t="shared" si="18"/>
        <v/>
      </c>
      <c r="L123" s="94"/>
      <c r="M123" s="101" t="str">
        <f t="shared" si="19"/>
        <v/>
      </c>
      <c r="N123" s="93"/>
    </row>
    <row r="124" spans="1:14" ht="12.75" customHeight="1" x14ac:dyDescent="0.2">
      <c r="A124" s="91"/>
      <c r="B124" s="96"/>
      <c r="C124" s="91"/>
      <c r="D124" s="122"/>
      <c r="E124" s="394"/>
      <c r="F124" s="91"/>
      <c r="G124" s="122"/>
      <c r="H124" s="122"/>
      <c r="I124" s="394"/>
      <c r="J124" s="91"/>
      <c r="K124" s="100" t="str">
        <f t="shared" si="18"/>
        <v/>
      </c>
      <c r="L124" s="94"/>
      <c r="M124" s="101" t="str">
        <f t="shared" si="19"/>
        <v/>
      </c>
      <c r="N124" s="93"/>
    </row>
    <row r="125" spans="1:14" ht="12.75" customHeight="1" x14ac:dyDescent="0.2">
      <c r="A125" s="91"/>
      <c r="B125" s="96"/>
      <c r="C125" s="91"/>
      <c r="D125" s="122"/>
      <c r="E125" s="394"/>
      <c r="F125" s="91"/>
      <c r="G125" s="122"/>
      <c r="H125" s="122"/>
      <c r="I125" s="394"/>
      <c r="J125" s="91"/>
      <c r="K125" s="100" t="str">
        <f t="shared" si="18"/>
        <v/>
      </c>
      <c r="L125" s="94"/>
      <c r="M125" s="101" t="str">
        <f t="shared" si="19"/>
        <v/>
      </c>
      <c r="N125" s="93"/>
    </row>
    <row r="126" spans="1:14" ht="12.75" customHeight="1" x14ac:dyDescent="0.2">
      <c r="A126" s="91"/>
      <c r="B126" s="96"/>
      <c r="C126" s="91"/>
      <c r="D126" s="122"/>
      <c r="E126" s="394"/>
      <c r="F126" s="91"/>
      <c r="G126" s="122"/>
      <c r="H126" s="122"/>
      <c r="I126" s="394"/>
      <c r="J126" s="91"/>
      <c r="K126" s="100" t="str">
        <f t="shared" si="18"/>
        <v/>
      </c>
      <c r="L126" s="94"/>
      <c r="M126" s="101" t="str">
        <f t="shared" si="19"/>
        <v/>
      </c>
      <c r="N126" s="93"/>
    </row>
    <row r="127" spans="1:14" ht="13.5" customHeight="1" thickBot="1" x14ac:dyDescent="0.25">
      <c r="A127" s="91"/>
      <c r="B127" s="140"/>
      <c r="C127" s="91"/>
      <c r="D127" s="122"/>
      <c r="E127" s="395"/>
      <c r="F127" s="91"/>
      <c r="G127" s="122"/>
      <c r="H127" s="122"/>
      <c r="I127" s="395"/>
      <c r="J127" s="91"/>
      <c r="K127" s="100" t="str">
        <f t="shared" si="18"/>
        <v/>
      </c>
      <c r="L127" s="94"/>
      <c r="M127" s="101" t="str">
        <f t="shared" si="19"/>
        <v/>
      </c>
      <c r="N127" s="93"/>
    </row>
    <row r="128" spans="1:14" ht="13.5" customHeight="1" thickBot="1" x14ac:dyDescent="0.25">
      <c r="A128" s="91"/>
      <c r="B128" s="203" t="s">
        <v>57</v>
      </c>
      <c r="C128" s="128"/>
      <c r="D128" s="208">
        <f>SUM(D117:D127)</f>
        <v>0</v>
      </c>
      <c r="E128" s="205"/>
      <c r="F128" s="128"/>
      <c r="G128" s="208">
        <f>SUM(G117:G127)</f>
        <v>0</v>
      </c>
      <c r="H128" s="209">
        <f>SUM(H117:H127)</f>
        <v>0</v>
      </c>
      <c r="I128" s="205">
        <f>G128+H128</f>
        <v>0</v>
      </c>
      <c r="J128" s="128"/>
      <c r="K128" s="192" t="str">
        <f>IF(D128=0,"",D128-I128)</f>
        <v/>
      </c>
      <c r="L128" s="145"/>
      <c r="M128" s="210"/>
      <c r="N128" s="93"/>
    </row>
    <row r="129" spans="1:15" ht="6.75" customHeight="1" thickBot="1" x14ac:dyDescent="0.25">
      <c r="A129" s="91"/>
      <c r="B129" s="132"/>
      <c r="C129" s="6"/>
      <c r="D129" s="133"/>
      <c r="E129" s="134"/>
      <c r="F129" s="135"/>
      <c r="G129" s="136"/>
      <c r="H129" s="136"/>
      <c r="I129" s="136"/>
      <c r="J129" s="135"/>
      <c r="K129" s="147"/>
      <c r="L129" s="135"/>
      <c r="M129" s="148"/>
      <c r="N129" s="93"/>
    </row>
    <row r="130" spans="1:15" x14ac:dyDescent="0.2">
      <c r="A130" s="91"/>
      <c r="B130" s="216" t="s">
        <v>58</v>
      </c>
      <c r="C130" s="92"/>
      <c r="D130" s="215">
        <f>D28+D39+D50+D62+D74+D89+D100+D114+D128</f>
        <v>0</v>
      </c>
      <c r="E130" s="214"/>
      <c r="F130" s="92"/>
      <c r="G130" s="215">
        <f>G28+G39+G50+G62+G74+G89+G100+G114+G128</f>
        <v>0</v>
      </c>
      <c r="H130" s="215">
        <f>H28+H39+H50+H62+H74+H89+H100+H114+H128</f>
        <v>0</v>
      </c>
      <c r="I130" s="214">
        <f>G130+H130</f>
        <v>0</v>
      </c>
      <c r="J130" s="92"/>
      <c r="K130" s="213" t="str">
        <f>IF(D130=0,"",D130-I130)</f>
        <v/>
      </c>
      <c r="L130" s="92"/>
      <c r="M130" s="213"/>
      <c r="N130" s="93"/>
    </row>
    <row r="131" spans="1:15" ht="6" customHeight="1" x14ac:dyDescent="0.2">
      <c r="A131" s="91"/>
      <c r="B131" s="149"/>
      <c r="C131" s="91"/>
      <c r="D131" s="150"/>
      <c r="E131" s="151"/>
      <c r="F131" s="91"/>
      <c r="G131" s="150"/>
      <c r="H131" s="152"/>
      <c r="I131" s="151"/>
      <c r="J131" s="91"/>
      <c r="K131" s="97"/>
      <c r="L131" s="91"/>
      <c r="M131" s="153"/>
      <c r="N131" s="93"/>
    </row>
    <row r="132" spans="1:15" ht="13.5" thickBot="1" x14ac:dyDescent="0.25">
      <c r="A132" s="91"/>
      <c r="B132" s="217" t="s">
        <v>59</v>
      </c>
      <c r="C132" s="128"/>
      <c r="D132" s="218">
        <f>D11-D130</f>
        <v>0</v>
      </c>
      <c r="E132" s="219"/>
      <c r="F132" s="128"/>
      <c r="G132" s="218">
        <f>G11-G130</f>
        <v>0</v>
      </c>
      <c r="H132" s="220">
        <f>H11-H130</f>
        <v>0</v>
      </c>
      <c r="I132" s="219">
        <f>G132+H132</f>
        <v>0</v>
      </c>
      <c r="J132" s="128"/>
      <c r="K132" s="218" t="str">
        <f>IF(D132=0,"",D132-I132)</f>
        <v/>
      </c>
      <c r="L132" s="128"/>
      <c r="M132" s="221"/>
      <c r="N132" s="93"/>
    </row>
    <row r="133" spans="1:15" ht="3.75" customHeight="1" thickBot="1" x14ac:dyDescent="0.25">
      <c r="A133" s="15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155"/>
    </row>
    <row r="134" spans="1:15" ht="7.5" customHeight="1" thickBo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"/>
    </row>
    <row r="135" spans="1:15" ht="3.75" customHeight="1" thickBot="1" x14ac:dyDescent="0.25">
      <c r="A135" s="88"/>
      <c r="B135" s="4"/>
      <c r="C135" s="156"/>
      <c r="D135" s="156"/>
      <c r="E135" s="156"/>
      <c r="F135" s="156"/>
      <c r="G135" s="4"/>
      <c r="H135" s="4"/>
      <c r="I135" s="4"/>
      <c r="J135" s="156"/>
      <c r="K135" s="156"/>
      <c r="L135" s="4"/>
      <c r="M135" s="156"/>
      <c r="N135" s="89"/>
    </row>
    <row r="136" spans="1:15" ht="13.15" customHeight="1" x14ac:dyDescent="0.2">
      <c r="A136" s="142"/>
      <c r="B136" s="390" t="s">
        <v>176</v>
      </c>
      <c r="C136" s="391"/>
      <c r="D136" s="391"/>
      <c r="E136" s="392"/>
      <c r="F136" s="93"/>
      <c r="G136" s="527" t="s">
        <v>60</v>
      </c>
      <c r="H136" s="528"/>
      <c r="I136" s="529"/>
      <c r="J136" s="91"/>
      <c r="K136" s="359" t="s">
        <v>182</v>
      </c>
      <c r="L136" s="360"/>
      <c r="M136" s="361"/>
      <c r="N136" s="93"/>
    </row>
    <row r="137" spans="1:15" ht="13.15" customHeight="1" x14ac:dyDescent="0.2">
      <c r="A137" s="142"/>
      <c r="B137" s="368" t="s">
        <v>124</v>
      </c>
      <c r="C137" s="369"/>
      <c r="D137" s="369"/>
      <c r="E137" s="370"/>
      <c r="F137" s="93"/>
      <c r="G137" s="552" t="str">
        <f>IF((G11+H11)=0,"",G11+H11)</f>
        <v/>
      </c>
      <c r="H137" s="555"/>
      <c r="I137" s="556"/>
      <c r="J137" s="91"/>
      <c r="K137" s="362"/>
      <c r="L137" s="363"/>
      <c r="M137" s="364"/>
      <c r="N137" s="93"/>
    </row>
    <row r="138" spans="1:15" ht="13.15" customHeight="1" x14ac:dyDescent="0.2">
      <c r="A138" s="142"/>
      <c r="B138" s="368" t="s">
        <v>61</v>
      </c>
      <c r="C138" s="369"/>
      <c r="D138" s="369"/>
      <c r="E138" s="370"/>
      <c r="F138" s="93"/>
      <c r="G138" s="406" t="str">
        <f>IF((G130+H130)=0,"",G130+H130)</f>
        <v/>
      </c>
      <c r="H138" s="557"/>
      <c r="I138" s="558"/>
      <c r="J138" s="91"/>
      <c r="K138" s="362"/>
      <c r="L138" s="363"/>
      <c r="M138" s="364"/>
      <c r="N138" s="93"/>
    </row>
    <row r="139" spans="1:15" ht="13.9" customHeight="1" thickBot="1" x14ac:dyDescent="0.25">
      <c r="A139" s="142"/>
      <c r="B139" s="421" t="s">
        <v>125</v>
      </c>
      <c r="C139" s="422"/>
      <c r="D139" s="422"/>
      <c r="E139" s="423"/>
      <c r="F139" s="93"/>
      <c r="G139" s="515" t="str">
        <f>IF(I11=0,"",(IF(I130=0,"",(G137-G138))))</f>
        <v/>
      </c>
      <c r="H139" s="516"/>
      <c r="I139" s="517"/>
      <c r="J139" s="91"/>
      <c r="K139" s="362"/>
      <c r="L139" s="363"/>
      <c r="M139" s="364"/>
      <c r="N139" s="93"/>
    </row>
    <row r="140" spans="1:15" s="2" customFormat="1" ht="9" customHeight="1" thickBot="1" x14ac:dyDescent="0.25">
      <c r="A140" s="91"/>
      <c r="B140" s="3"/>
      <c r="C140" s="4"/>
      <c r="D140" s="1"/>
      <c r="E140" s="5"/>
      <c r="F140" s="91"/>
      <c r="G140" s="1"/>
      <c r="H140" s="1"/>
      <c r="I140" s="1"/>
      <c r="J140" s="91"/>
      <c r="K140" s="362"/>
      <c r="L140" s="363"/>
      <c r="M140" s="364"/>
      <c r="N140" s="93"/>
    </row>
    <row r="141" spans="1:15" s="2" customFormat="1" ht="15.75" x14ac:dyDescent="0.2">
      <c r="A141" s="91"/>
      <c r="B141" s="396" t="s">
        <v>62</v>
      </c>
      <c r="C141" s="397"/>
      <c r="D141" s="397"/>
      <c r="E141" s="398"/>
      <c r="F141" s="91"/>
      <c r="G141" s="429" t="str">
        <f>IF(G139="","",IF(G139&lt;0,"Toma de Conta Informa:",IF(G139=0,"Toma de Conta Informa:","Toma de Conta Informa:")))</f>
        <v/>
      </c>
      <c r="H141" s="430"/>
      <c r="I141" s="431"/>
      <c r="J141" s="91"/>
      <c r="K141" s="362"/>
      <c r="L141" s="363"/>
      <c r="M141" s="364"/>
      <c r="N141" s="93"/>
    </row>
    <row r="142" spans="1:15" s="1" customFormat="1" ht="16.5" thickBot="1" x14ac:dyDescent="0.25">
      <c r="A142" s="91"/>
      <c r="B142" s="399"/>
      <c r="C142" s="400"/>
      <c r="D142" s="400"/>
      <c r="E142" s="401"/>
      <c r="F142" s="91"/>
      <c r="G142" s="518" t="str">
        <f>IF(G139="","",IF(G139&lt;0,"Atenção - Resultado Mensal Negativo",IF(G139=0,"Nem Positivo nem Negativo - No Limite","Parabéns - Resultado Mensal Positivo")))</f>
        <v/>
      </c>
      <c r="H142" s="519"/>
      <c r="I142" s="520"/>
      <c r="J142" s="91"/>
      <c r="K142" s="365"/>
      <c r="L142" s="366"/>
      <c r="M142" s="367"/>
      <c r="N142" s="93"/>
    </row>
    <row r="143" spans="1:15" s="2" customFormat="1" ht="3.75" customHeight="1" thickBot="1" x14ac:dyDescent="0.25">
      <c r="A143" s="154"/>
      <c r="B143" s="143"/>
      <c r="C143" s="143"/>
      <c r="D143" s="143"/>
      <c r="E143" s="143"/>
      <c r="F143" s="143"/>
      <c r="G143" s="4"/>
      <c r="H143" s="4"/>
      <c r="I143" s="4"/>
      <c r="J143" s="143"/>
      <c r="K143" s="143"/>
      <c r="L143" s="143"/>
      <c r="M143" s="143"/>
      <c r="N143" s="155"/>
    </row>
    <row r="144" spans="1:15" s="2" customFormat="1" ht="7.5" customHeight="1" thickBot="1" x14ac:dyDescent="0.25">
      <c r="A144" s="157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5"/>
      <c r="N144" s="5"/>
    </row>
    <row r="145" spans="1:14" s="2" customFormat="1" ht="3.75" customHeight="1" thickBot="1" x14ac:dyDescent="0.25">
      <c r="A145" s="158"/>
      <c r="B145" s="222"/>
      <c r="C145" s="160"/>
      <c r="D145" s="222"/>
      <c r="E145" s="222"/>
      <c r="F145" s="160"/>
      <c r="G145" s="222"/>
      <c r="H145" s="222"/>
      <c r="I145" s="222"/>
      <c r="J145" s="160"/>
      <c r="K145" s="159"/>
      <c r="L145" s="160"/>
      <c r="M145" s="159"/>
      <c r="N145" s="161"/>
    </row>
    <row r="146" spans="1:14" ht="13.9" customHeight="1" thickBot="1" x14ac:dyDescent="0.25">
      <c r="A146" s="142"/>
      <c r="B146" s="426" t="s">
        <v>126</v>
      </c>
      <c r="C146" s="427"/>
      <c r="D146" s="427"/>
      <c r="E146" s="428"/>
      <c r="F146" s="93"/>
      <c r="G146" s="375" t="s">
        <v>63</v>
      </c>
      <c r="H146" s="513"/>
      <c r="I146" s="514"/>
      <c r="J146" s="91"/>
      <c r="K146" s="531"/>
      <c r="L146" s="532"/>
      <c r="M146" s="533"/>
      <c r="N146" s="93"/>
    </row>
    <row r="147" spans="1:14" s="2" customFormat="1" ht="13.9" customHeight="1" thickBot="1" x14ac:dyDescent="0.25">
      <c r="A147" s="142"/>
      <c r="B147" s="450" t="s">
        <v>64</v>
      </c>
      <c r="C147" s="451"/>
      <c r="D147" s="451"/>
      <c r="E147" s="452"/>
      <c r="F147" s="93"/>
      <c r="G147" s="432">
        <v>0.2</v>
      </c>
      <c r="H147" s="433"/>
      <c r="I147" s="434"/>
      <c r="J147" s="91"/>
      <c r="K147" s="534"/>
      <c r="L147" s="535"/>
      <c r="M147" s="536"/>
      <c r="N147" s="93"/>
    </row>
    <row r="148" spans="1:14" s="2" customFormat="1" ht="9" customHeight="1" thickBot="1" x14ac:dyDescent="0.25">
      <c r="A148" s="142"/>
      <c r="B148" s="3"/>
      <c r="C148" s="6"/>
      <c r="D148" s="1"/>
      <c r="E148" s="5"/>
      <c r="F148" s="93"/>
      <c r="G148" s="1"/>
      <c r="H148" s="1"/>
      <c r="I148" s="1"/>
      <c r="J148" s="91"/>
      <c r="K148" s="534"/>
      <c r="L148" s="535"/>
      <c r="M148" s="536"/>
      <c r="N148" s="93"/>
    </row>
    <row r="149" spans="1:14" s="2" customFormat="1" ht="13.9" customHeight="1" thickBot="1" x14ac:dyDescent="0.25">
      <c r="A149" s="142"/>
      <c r="B149" s="426" t="s">
        <v>65</v>
      </c>
      <c r="C149" s="427"/>
      <c r="D149" s="427"/>
      <c r="E149" s="428"/>
      <c r="F149" s="93"/>
      <c r="G149" s="375" t="s">
        <v>66</v>
      </c>
      <c r="H149" s="513"/>
      <c r="I149" s="514"/>
      <c r="J149" s="91"/>
      <c r="K149" s="534"/>
      <c r="L149" s="535"/>
      <c r="M149" s="536"/>
      <c r="N149" s="93"/>
    </row>
    <row r="150" spans="1:14" ht="13.15" customHeight="1" x14ac:dyDescent="0.2">
      <c r="A150" s="142"/>
      <c r="B150" s="524" t="s">
        <v>108</v>
      </c>
      <c r="C150" s="525"/>
      <c r="D150" s="525"/>
      <c r="E150" s="526"/>
      <c r="F150" s="93"/>
      <c r="G150" s="424">
        <v>0</v>
      </c>
      <c r="H150" s="424"/>
      <c r="I150" s="425"/>
      <c r="J150" s="91"/>
      <c r="K150" s="534"/>
      <c r="L150" s="535"/>
      <c r="M150" s="536"/>
      <c r="N150" s="93"/>
    </row>
    <row r="151" spans="1:14" ht="13.9" customHeight="1" thickBot="1" x14ac:dyDescent="0.25">
      <c r="A151" s="142"/>
      <c r="B151" s="521" t="s">
        <v>109</v>
      </c>
      <c r="C151" s="522"/>
      <c r="D151" s="522"/>
      <c r="E151" s="523"/>
      <c r="F151" s="93"/>
      <c r="G151" s="482">
        <v>0</v>
      </c>
      <c r="H151" s="482"/>
      <c r="I151" s="483"/>
      <c r="J151" s="91"/>
      <c r="K151" s="534"/>
      <c r="L151" s="535"/>
      <c r="M151" s="536"/>
      <c r="N151" s="93"/>
    </row>
    <row r="152" spans="1:14" ht="13.9" customHeight="1" thickBot="1" x14ac:dyDescent="0.25">
      <c r="A152" s="142"/>
      <c r="B152" s="495" t="s">
        <v>67</v>
      </c>
      <c r="C152" s="496"/>
      <c r="D152" s="496"/>
      <c r="E152" s="497"/>
      <c r="F152" s="93"/>
      <c r="G152" s="375">
        <f>G150+G151</f>
        <v>0</v>
      </c>
      <c r="H152" s="484"/>
      <c r="I152" s="485"/>
      <c r="J152" s="91"/>
      <c r="K152" s="534"/>
      <c r="L152" s="535"/>
      <c r="M152" s="536"/>
      <c r="N152" s="93"/>
    </row>
    <row r="153" spans="1:14" ht="3.75" customHeight="1" thickBot="1" x14ac:dyDescent="0.25">
      <c r="A153" s="142"/>
      <c r="B153" s="3"/>
      <c r="C153" s="6"/>
      <c r="D153" s="1"/>
      <c r="E153" s="5"/>
      <c r="F153" s="93"/>
      <c r="G153" s="450"/>
      <c r="H153" s="480"/>
      <c r="I153" s="481"/>
      <c r="J153" s="91"/>
      <c r="K153" s="534"/>
      <c r="L153" s="535"/>
      <c r="M153" s="536"/>
      <c r="N153" s="93"/>
    </row>
    <row r="154" spans="1:14" ht="13.9" customHeight="1" thickBot="1" x14ac:dyDescent="0.25">
      <c r="A154" s="142"/>
      <c r="B154" s="426" t="s">
        <v>114</v>
      </c>
      <c r="C154" s="427"/>
      <c r="D154" s="427"/>
      <c r="E154" s="428"/>
      <c r="F154" s="93"/>
      <c r="G154" s="530">
        <f>IF(I11&lt;=0,0,IF(G139&lt;0,"Resultado Negativo. Não é possível fazer aplicação. ",ROUND((G152/I11),2)))</f>
        <v>0</v>
      </c>
      <c r="H154" s="484"/>
      <c r="I154" s="485"/>
      <c r="J154" s="91"/>
      <c r="K154" s="534"/>
      <c r="L154" s="535"/>
      <c r="M154" s="536"/>
      <c r="N154" s="93"/>
    </row>
    <row r="155" spans="1:14" ht="9" customHeight="1" x14ac:dyDescent="0.2">
      <c r="A155" s="142"/>
      <c r="B155" s="7"/>
      <c r="C155" s="8"/>
      <c r="D155" s="9"/>
      <c r="E155" s="10"/>
      <c r="F155" s="93"/>
      <c r="G155" s="2"/>
      <c r="H155" s="2"/>
      <c r="I155" s="2"/>
      <c r="J155" s="91"/>
      <c r="K155" s="534"/>
      <c r="L155" s="535"/>
      <c r="M155" s="536"/>
      <c r="N155" s="93"/>
    </row>
    <row r="156" spans="1:14" ht="16.149999999999999" customHeight="1" thickBot="1" x14ac:dyDescent="0.25">
      <c r="A156" s="142"/>
      <c r="B156" s="501" t="s">
        <v>68</v>
      </c>
      <c r="C156" s="502"/>
      <c r="D156" s="502"/>
      <c r="E156" s="503"/>
      <c r="F156" s="93"/>
      <c r="G156" s="498" t="str">
        <f>IF(G139&lt;0,"",IF(G152&lt;=0,"",IF(G154&lt;G147,"Atenção - Meta não cumprida","Parabéns - Meta cumprida")))</f>
        <v/>
      </c>
      <c r="H156" s="499"/>
      <c r="I156" s="500"/>
      <c r="J156" s="91"/>
      <c r="K156" s="537"/>
      <c r="L156" s="538"/>
      <c r="M156" s="539"/>
      <c r="N156" s="93"/>
    </row>
    <row r="157" spans="1:14" ht="3.75" customHeight="1" thickBot="1" x14ac:dyDescent="0.25">
      <c r="A157" s="154"/>
      <c r="B157" s="162"/>
      <c r="C157" s="143"/>
      <c r="D157" s="162"/>
      <c r="E157" s="162"/>
      <c r="F157" s="143"/>
      <c r="G157" s="162"/>
      <c r="H157" s="162"/>
      <c r="I157" s="163"/>
      <c r="J157" s="143"/>
      <c r="K157" s="162"/>
      <c r="L157" s="143"/>
      <c r="M157" s="162"/>
      <c r="N157" s="155"/>
    </row>
    <row r="158" spans="1:14" ht="7.5" customHeight="1" thickBot="1" x14ac:dyDescent="0.25">
      <c r="A158" s="157"/>
      <c r="B158" s="11"/>
      <c r="C158" s="12"/>
      <c r="D158" s="11"/>
      <c r="E158" s="11"/>
      <c r="F158" s="12"/>
      <c r="G158" s="11"/>
      <c r="H158" s="11"/>
      <c r="I158" s="11"/>
      <c r="J158" s="12"/>
      <c r="K158" s="11"/>
      <c r="L158" s="12"/>
      <c r="M158" s="13"/>
      <c r="N158" s="164"/>
    </row>
    <row r="159" spans="1:14" ht="3.75" customHeight="1" thickBot="1" x14ac:dyDescent="0.25">
      <c r="A159" s="88"/>
      <c r="B159" s="156"/>
      <c r="C159" s="4"/>
      <c r="D159" s="156"/>
      <c r="E159" s="156"/>
      <c r="F159" s="156"/>
      <c r="G159" s="4"/>
      <c r="H159" s="4"/>
      <c r="I159" s="4"/>
      <c r="J159" s="156"/>
      <c r="K159" s="156"/>
      <c r="L159" s="4"/>
      <c r="M159" s="156"/>
      <c r="N159" s="89"/>
    </row>
    <row r="160" spans="1:14" ht="12.75" customHeight="1" x14ac:dyDescent="0.2">
      <c r="A160" s="91"/>
      <c r="B160" s="504"/>
      <c r="C160" s="505"/>
      <c r="D160" s="505"/>
      <c r="E160" s="506"/>
      <c r="F160" s="91"/>
      <c r="G160" s="158"/>
      <c r="H160" s="160"/>
      <c r="I160" s="161"/>
      <c r="J160" s="91"/>
      <c r="K160" s="543" t="s">
        <v>69</v>
      </c>
      <c r="L160" s="544"/>
      <c r="M160" s="545"/>
      <c r="N160" s="93"/>
    </row>
    <row r="161" spans="1:14" ht="12.75" customHeight="1" x14ac:dyDescent="0.2">
      <c r="A161" s="91"/>
      <c r="B161" s="507"/>
      <c r="C161" s="508"/>
      <c r="D161" s="508"/>
      <c r="E161" s="509"/>
      <c r="F161" s="91"/>
      <c r="G161" s="165"/>
      <c r="H161" s="2"/>
      <c r="I161" s="166"/>
      <c r="J161" s="91"/>
      <c r="K161" s="546"/>
      <c r="L161" s="547"/>
      <c r="M161" s="548"/>
      <c r="N161" s="93"/>
    </row>
    <row r="162" spans="1:14" ht="12.75" customHeight="1" x14ac:dyDescent="0.2">
      <c r="A162" s="91"/>
      <c r="B162" s="507"/>
      <c r="C162" s="508"/>
      <c r="D162" s="508"/>
      <c r="E162" s="509"/>
      <c r="F162" s="91"/>
      <c r="G162" s="165"/>
      <c r="H162" s="2"/>
      <c r="I162" s="166"/>
      <c r="J162" s="91"/>
      <c r="K162" s="546"/>
      <c r="L162" s="547"/>
      <c r="M162" s="548"/>
      <c r="N162" s="93"/>
    </row>
    <row r="163" spans="1:14" ht="12.75" customHeight="1" x14ac:dyDescent="0.2">
      <c r="A163" s="91"/>
      <c r="B163" s="507"/>
      <c r="C163" s="508"/>
      <c r="D163" s="508"/>
      <c r="E163" s="509"/>
      <c r="F163" s="91"/>
      <c r="G163" s="165" t="s">
        <v>9</v>
      </c>
      <c r="H163" s="2">
        <f>I28</f>
        <v>0</v>
      </c>
      <c r="I163" s="166"/>
      <c r="J163" s="91"/>
      <c r="K163" s="546"/>
      <c r="L163" s="547"/>
      <c r="M163" s="548"/>
      <c r="N163" s="93"/>
    </row>
    <row r="164" spans="1:14" ht="12.75" customHeight="1" x14ac:dyDescent="0.2">
      <c r="A164" s="91"/>
      <c r="B164" s="507"/>
      <c r="C164" s="508"/>
      <c r="D164" s="508"/>
      <c r="E164" s="509"/>
      <c r="F164" s="91"/>
      <c r="G164" s="165" t="s">
        <v>23</v>
      </c>
      <c r="H164" s="2">
        <f>I39</f>
        <v>0</v>
      </c>
      <c r="I164" s="166"/>
      <c r="J164" s="91"/>
      <c r="K164" s="546"/>
      <c r="L164" s="547"/>
      <c r="M164" s="548"/>
      <c r="N164" s="93"/>
    </row>
    <row r="165" spans="1:14" ht="12.75" customHeight="1" x14ac:dyDescent="0.2">
      <c r="A165" s="91"/>
      <c r="B165" s="507"/>
      <c r="C165" s="508"/>
      <c r="D165" s="508"/>
      <c r="E165" s="509"/>
      <c r="F165" s="91"/>
      <c r="G165" s="165" t="s">
        <v>27</v>
      </c>
      <c r="H165" s="2">
        <f>I50</f>
        <v>0</v>
      </c>
      <c r="I165" s="166"/>
      <c r="J165" s="91"/>
      <c r="K165" s="546"/>
      <c r="L165" s="547"/>
      <c r="M165" s="548"/>
      <c r="N165" s="93"/>
    </row>
    <row r="166" spans="1:14" ht="12.75" customHeight="1" x14ac:dyDescent="0.2">
      <c r="A166" s="91"/>
      <c r="B166" s="507"/>
      <c r="C166" s="508"/>
      <c r="D166" s="508"/>
      <c r="E166" s="509"/>
      <c r="F166" s="91"/>
      <c r="G166" s="165" t="s">
        <v>121</v>
      </c>
      <c r="H166" s="2">
        <f>I62</f>
        <v>0</v>
      </c>
      <c r="I166" s="166"/>
      <c r="J166" s="91"/>
      <c r="K166" s="546"/>
      <c r="L166" s="547"/>
      <c r="M166" s="548"/>
      <c r="N166" s="93"/>
    </row>
    <row r="167" spans="1:14" ht="12.75" customHeight="1" x14ac:dyDescent="0.2">
      <c r="A167" s="91"/>
      <c r="B167" s="507"/>
      <c r="C167" s="508"/>
      <c r="D167" s="508"/>
      <c r="E167" s="509"/>
      <c r="F167" s="91"/>
      <c r="G167" s="165" t="s">
        <v>70</v>
      </c>
      <c r="H167" s="2">
        <f>I74</f>
        <v>0</v>
      </c>
      <c r="I167" s="166"/>
      <c r="J167" s="91"/>
      <c r="K167" s="546"/>
      <c r="L167" s="547"/>
      <c r="M167" s="548"/>
      <c r="N167" s="93"/>
    </row>
    <row r="168" spans="1:14" ht="12.75" customHeight="1" x14ac:dyDescent="0.2">
      <c r="A168" s="91"/>
      <c r="B168" s="507"/>
      <c r="C168" s="508"/>
      <c r="D168" s="508"/>
      <c r="E168" s="509"/>
      <c r="F168" s="91"/>
      <c r="G168" s="165" t="s">
        <v>122</v>
      </c>
      <c r="H168" s="2">
        <f>I89</f>
        <v>0</v>
      </c>
      <c r="I168" s="166"/>
      <c r="J168" s="91"/>
      <c r="K168" s="546"/>
      <c r="L168" s="547"/>
      <c r="M168" s="548"/>
      <c r="N168" s="93"/>
    </row>
    <row r="169" spans="1:14" ht="12.75" customHeight="1" x14ac:dyDescent="0.2">
      <c r="A169" s="91"/>
      <c r="B169" s="507"/>
      <c r="C169" s="508"/>
      <c r="D169" s="508"/>
      <c r="E169" s="509"/>
      <c r="F169" s="91"/>
      <c r="G169" s="165" t="s">
        <v>50</v>
      </c>
      <c r="H169" s="2">
        <f>I100</f>
        <v>0</v>
      </c>
      <c r="I169" s="166"/>
      <c r="J169" s="91"/>
      <c r="K169" s="546"/>
      <c r="L169" s="547"/>
      <c r="M169" s="548"/>
      <c r="N169" s="93"/>
    </row>
    <row r="170" spans="1:14" ht="12.75" customHeight="1" x14ac:dyDescent="0.2">
      <c r="A170" s="91"/>
      <c r="B170" s="507"/>
      <c r="C170" s="508"/>
      <c r="D170" s="508"/>
      <c r="E170" s="509"/>
      <c r="F170" s="91"/>
      <c r="G170" s="165" t="s">
        <v>117</v>
      </c>
      <c r="H170" s="2">
        <f>I114</f>
        <v>0</v>
      </c>
      <c r="I170" s="166"/>
      <c r="J170" s="91"/>
      <c r="K170" s="546"/>
      <c r="L170" s="547"/>
      <c r="M170" s="548"/>
      <c r="N170" s="93"/>
    </row>
    <row r="171" spans="1:14" ht="12.75" customHeight="1" x14ac:dyDescent="0.2">
      <c r="A171" s="91"/>
      <c r="B171" s="507"/>
      <c r="C171" s="508"/>
      <c r="D171" s="508"/>
      <c r="E171" s="509"/>
      <c r="F171" s="91"/>
      <c r="G171" s="165" t="s">
        <v>71</v>
      </c>
      <c r="H171" s="2">
        <f>I128</f>
        <v>0</v>
      </c>
      <c r="I171" s="166"/>
      <c r="J171" s="91"/>
      <c r="K171" s="546"/>
      <c r="L171" s="547"/>
      <c r="M171" s="548"/>
      <c r="N171" s="93"/>
    </row>
    <row r="172" spans="1:14" ht="12.75" customHeight="1" x14ac:dyDescent="0.2">
      <c r="A172" s="91"/>
      <c r="B172" s="507"/>
      <c r="C172" s="508"/>
      <c r="D172" s="508"/>
      <c r="E172" s="509"/>
      <c r="F172" s="91"/>
      <c r="G172" s="165"/>
      <c r="H172" s="2"/>
      <c r="I172" s="166"/>
      <c r="J172" s="91"/>
      <c r="K172" s="546"/>
      <c r="L172" s="547"/>
      <c r="M172" s="548"/>
      <c r="N172" s="93"/>
    </row>
    <row r="173" spans="1:14" ht="13.5" customHeight="1" thickBot="1" x14ac:dyDescent="0.25">
      <c r="A173" s="91"/>
      <c r="B173" s="510"/>
      <c r="C173" s="511"/>
      <c r="D173" s="511"/>
      <c r="E173" s="512"/>
      <c r="F173" s="91"/>
      <c r="G173" s="167"/>
      <c r="H173" s="168"/>
      <c r="I173" s="169"/>
      <c r="J173" s="91"/>
      <c r="K173" s="549"/>
      <c r="L173" s="550"/>
      <c r="M173" s="551"/>
      <c r="N173" s="93"/>
    </row>
    <row r="174" spans="1:14" ht="3.75" customHeight="1" thickBot="1" x14ac:dyDescent="0.25">
      <c r="A174" s="91"/>
      <c r="B174" s="170"/>
      <c r="C174" s="4"/>
      <c r="D174" s="11"/>
      <c r="E174" s="13"/>
      <c r="F174" s="91"/>
      <c r="G174" s="2"/>
      <c r="H174" s="2"/>
      <c r="I174" s="2"/>
      <c r="J174" s="91"/>
      <c r="K174" s="14"/>
      <c r="L174" s="4"/>
      <c r="M174" s="13"/>
      <c r="N174" s="93"/>
    </row>
    <row r="175" spans="1:14" ht="13.5" customHeight="1" thickBot="1" x14ac:dyDescent="0.25">
      <c r="A175" s="91"/>
      <c r="B175" s="381" t="s">
        <v>113</v>
      </c>
      <c r="C175" s="382"/>
      <c r="D175" s="382"/>
      <c r="E175" s="383"/>
      <c r="F175" s="91"/>
      <c r="G175" s="375" t="s">
        <v>113</v>
      </c>
      <c r="H175" s="376"/>
      <c r="I175" s="377"/>
      <c r="J175" s="91"/>
      <c r="K175" s="462" t="s">
        <v>157</v>
      </c>
      <c r="L175" s="463"/>
      <c r="M175" s="464"/>
      <c r="N175" s="93"/>
    </row>
    <row r="176" spans="1:14" ht="12.75" customHeight="1" x14ac:dyDescent="0.2">
      <c r="A176" s="91"/>
      <c r="B176" s="384"/>
      <c r="C176" s="385"/>
      <c r="D176" s="385"/>
      <c r="E176" s="386"/>
      <c r="F176" s="91"/>
      <c r="G176" s="66">
        <f>Mai!G180</f>
        <v>0</v>
      </c>
      <c r="H176" s="67">
        <f>Mai!H180</f>
        <v>0</v>
      </c>
      <c r="I176" s="173" t="s">
        <v>72</v>
      </c>
      <c r="J176" s="91"/>
      <c r="K176" s="465"/>
      <c r="L176" s="466"/>
      <c r="M176" s="467"/>
      <c r="N176" s="93"/>
    </row>
    <row r="177" spans="1:14" x14ac:dyDescent="0.2">
      <c r="A177" s="91"/>
      <c r="B177" s="384"/>
      <c r="C177" s="385"/>
      <c r="D177" s="385"/>
      <c r="E177" s="386"/>
      <c r="F177" s="91"/>
      <c r="G177" s="225">
        <v>0</v>
      </c>
      <c r="H177" s="226">
        <v>0</v>
      </c>
      <c r="I177" s="174" t="s">
        <v>73</v>
      </c>
      <c r="J177" s="91"/>
      <c r="K177" s="465"/>
      <c r="L177" s="466"/>
      <c r="M177" s="467"/>
      <c r="N177" s="93"/>
    </row>
    <row r="178" spans="1:14" x14ac:dyDescent="0.2">
      <c r="A178" s="91"/>
      <c r="B178" s="384"/>
      <c r="C178" s="385"/>
      <c r="D178" s="385"/>
      <c r="E178" s="386"/>
      <c r="F178" s="91"/>
      <c r="G178" s="175">
        <v>0</v>
      </c>
      <c r="H178" s="176">
        <v>0</v>
      </c>
      <c r="I178" s="174" t="s">
        <v>74</v>
      </c>
      <c r="J178" s="91"/>
      <c r="K178" s="465"/>
      <c r="L178" s="466"/>
      <c r="M178" s="467"/>
      <c r="N178" s="93"/>
    </row>
    <row r="179" spans="1:14" x14ac:dyDescent="0.2">
      <c r="A179" s="91"/>
      <c r="B179" s="384"/>
      <c r="C179" s="385"/>
      <c r="D179" s="385"/>
      <c r="E179" s="386"/>
      <c r="F179" s="91"/>
      <c r="G179" s="225">
        <v>0</v>
      </c>
      <c r="H179" s="226">
        <v>0</v>
      </c>
      <c r="I179" s="174" t="s">
        <v>75</v>
      </c>
      <c r="J179" s="91"/>
      <c r="K179" s="465"/>
      <c r="L179" s="466"/>
      <c r="M179" s="467"/>
      <c r="N179" s="93"/>
    </row>
    <row r="180" spans="1:14" ht="13.5" thickBot="1" x14ac:dyDescent="0.25">
      <c r="A180" s="91"/>
      <c r="B180" s="384"/>
      <c r="C180" s="385"/>
      <c r="D180" s="385"/>
      <c r="E180" s="386"/>
      <c r="F180" s="91"/>
      <c r="G180" s="177">
        <f>G176+G177-G178+G179</f>
        <v>0</v>
      </c>
      <c r="H180" s="178">
        <f>H176+H177-H178+H179</f>
        <v>0</v>
      </c>
      <c r="I180" s="179" t="s">
        <v>76</v>
      </c>
      <c r="J180" s="91"/>
      <c r="K180" s="468"/>
      <c r="L180" s="469"/>
      <c r="M180" s="470"/>
      <c r="N180" s="93"/>
    </row>
    <row r="181" spans="1:14" ht="7.5" customHeight="1" thickBot="1" x14ac:dyDescent="0.25">
      <c r="A181" s="91"/>
      <c r="B181" s="384"/>
      <c r="C181" s="385"/>
      <c r="D181" s="385"/>
      <c r="E181" s="386"/>
      <c r="F181" s="91"/>
      <c r="G181" s="165"/>
      <c r="H181" s="2"/>
      <c r="I181" s="166"/>
      <c r="J181" s="91"/>
      <c r="K181" s="14"/>
      <c r="L181" s="4"/>
      <c r="M181" s="13"/>
      <c r="N181" s="93"/>
    </row>
    <row r="182" spans="1:14" ht="13.5" thickBot="1" x14ac:dyDescent="0.25">
      <c r="A182" s="91"/>
      <c r="B182" s="387"/>
      <c r="C182" s="388"/>
      <c r="D182" s="388"/>
      <c r="E182" s="389"/>
      <c r="F182" s="91"/>
      <c r="G182" s="371">
        <f>G180+H180</f>
        <v>0</v>
      </c>
      <c r="H182" s="372"/>
      <c r="I182" s="223" t="s">
        <v>77</v>
      </c>
      <c r="J182" s="91"/>
      <c r="K182" s="378"/>
      <c r="L182" s="379"/>
      <c r="M182" s="380"/>
      <c r="N182" s="93"/>
    </row>
    <row r="183" spans="1:14" ht="3.75" customHeight="1" thickBot="1" x14ac:dyDescent="0.25">
      <c r="A183" s="91"/>
      <c r="B183" s="170"/>
      <c r="C183" s="4"/>
      <c r="D183" s="11"/>
      <c r="E183" s="13"/>
      <c r="F183" s="91"/>
      <c r="G183" s="2"/>
      <c r="H183" s="2"/>
      <c r="I183" s="2"/>
      <c r="J183" s="91"/>
      <c r="K183" s="14"/>
      <c r="L183" s="4"/>
      <c r="M183" s="13"/>
      <c r="N183" s="93"/>
    </row>
    <row r="184" spans="1:14" ht="13.5" customHeight="1" thickBot="1" x14ac:dyDescent="0.25">
      <c r="A184" s="91"/>
      <c r="B184" s="381" t="s">
        <v>83</v>
      </c>
      <c r="C184" s="382"/>
      <c r="D184" s="382"/>
      <c r="E184" s="383"/>
      <c r="F184" s="91"/>
      <c r="G184" s="375" t="s">
        <v>83</v>
      </c>
      <c r="H184" s="376"/>
      <c r="I184" s="377"/>
      <c r="J184" s="91"/>
      <c r="K184" s="471"/>
      <c r="L184" s="472"/>
      <c r="M184" s="473"/>
      <c r="N184" s="93"/>
    </row>
    <row r="185" spans="1:14" ht="12.75" customHeight="1" x14ac:dyDescent="0.2">
      <c r="A185" s="91"/>
      <c r="B185" s="384"/>
      <c r="C185" s="385"/>
      <c r="D185" s="385"/>
      <c r="E185" s="386"/>
      <c r="F185" s="91"/>
      <c r="G185" s="66">
        <f>Mai!G189</f>
        <v>0</v>
      </c>
      <c r="H185" s="67">
        <f>Mai!H189</f>
        <v>0</v>
      </c>
      <c r="I185" s="173" t="s">
        <v>72</v>
      </c>
      <c r="J185" s="91"/>
      <c r="K185" s="474"/>
      <c r="L185" s="475"/>
      <c r="M185" s="476"/>
      <c r="N185" s="93"/>
    </row>
    <row r="186" spans="1:14" ht="12.75" customHeight="1" x14ac:dyDescent="0.2">
      <c r="A186" s="91"/>
      <c r="B186" s="384"/>
      <c r="C186" s="385"/>
      <c r="D186" s="385"/>
      <c r="E186" s="386"/>
      <c r="F186" s="91"/>
      <c r="G186" s="225">
        <v>0</v>
      </c>
      <c r="H186" s="226">
        <v>0</v>
      </c>
      <c r="I186" s="174" t="s">
        <v>81</v>
      </c>
      <c r="J186" s="91"/>
      <c r="K186" s="474"/>
      <c r="L186" s="475"/>
      <c r="M186" s="476"/>
      <c r="N186" s="93"/>
    </row>
    <row r="187" spans="1:14" ht="12.75" customHeight="1" x14ac:dyDescent="0.2">
      <c r="A187" s="91"/>
      <c r="B187" s="384"/>
      <c r="C187" s="385"/>
      <c r="D187" s="385"/>
      <c r="E187" s="386"/>
      <c r="F187" s="91"/>
      <c r="G187" s="225">
        <v>0</v>
      </c>
      <c r="H187" s="226">
        <v>0</v>
      </c>
      <c r="I187" s="174" t="s">
        <v>82</v>
      </c>
      <c r="J187" s="91"/>
      <c r="K187" s="474"/>
      <c r="L187" s="475"/>
      <c r="M187" s="476"/>
      <c r="N187" s="93"/>
    </row>
    <row r="188" spans="1:14" ht="12.75" customHeight="1" x14ac:dyDescent="0.2">
      <c r="A188" s="91"/>
      <c r="B188" s="384"/>
      <c r="C188" s="385"/>
      <c r="D188" s="385"/>
      <c r="E188" s="386"/>
      <c r="F188" s="91"/>
      <c r="G188" s="225">
        <v>0</v>
      </c>
      <c r="H188" s="226">
        <v>0</v>
      </c>
      <c r="I188" s="174" t="s">
        <v>84</v>
      </c>
      <c r="J188" s="91"/>
      <c r="K188" s="474"/>
      <c r="L188" s="475"/>
      <c r="M188" s="476"/>
      <c r="N188" s="93"/>
    </row>
    <row r="189" spans="1:14" ht="13.5" customHeight="1" thickBot="1" x14ac:dyDescent="0.25">
      <c r="A189" s="91"/>
      <c r="B189" s="384"/>
      <c r="C189" s="385"/>
      <c r="D189" s="385"/>
      <c r="E189" s="386"/>
      <c r="F189" s="91"/>
      <c r="G189" s="177">
        <f>G185+G186+G187+G188</f>
        <v>0</v>
      </c>
      <c r="H189" s="177">
        <f>H185+H186+H187+H188</f>
        <v>0</v>
      </c>
      <c r="I189" s="179" t="s">
        <v>76</v>
      </c>
      <c r="J189" s="91"/>
      <c r="K189" s="477"/>
      <c r="L189" s="478"/>
      <c r="M189" s="479"/>
      <c r="N189" s="93"/>
    </row>
    <row r="190" spans="1:14" ht="7.5" customHeight="1" thickBot="1" x14ac:dyDescent="0.25">
      <c r="A190" s="91"/>
      <c r="B190" s="384"/>
      <c r="C190" s="385"/>
      <c r="D190" s="385"/>
      <c r="E190" s="386"/>
      <c r="F190" s="91"/>
      <c r="G190" s="165"/>
      <c r="H190" s="2"/>
      <c r="I190" s="166"/>
      <c r="J190" s="91"/>
      <c r="K190" s="14"/>
      <c r="L190" s="4"/>
      <c r="M190" s="13"/>
      <c r="N190" s="93"/>
    </row>
    <row r="191" spans="1:14" ht="13.5" customHeight="1" thickBot="1" x14ac:dyDescent="0.25">
      <c r="A191" s="91"/>
      <c r="B191" s="387"/>
      <c r="C191" s="388"/>
      <c r="D191" s="388"/>
      <c r="E191" s="389"/>
      <c r="F191" s="91"/>
      <c r="G191" s="371">
        <f>G189+H189</f>
        <v>0</v>
      </c>
      <c r="H191" s="372"/>
      <c r="I191" s="223" t="s">
        <v>116</v>
      </c>
      <c r="J191" s="91"/>
      <c r="K191" s="378"/>
      <c r="L191" s="379"/>
      <c r="M191" s="380"/>
      <c r="N191" s="93"/>
    </row>
    <row r="192" spans="1:14" ht="3.75" customHeight="1" thickBot="1" x14ac:dyDescent="0.25">
      <c r="A192" s="91"/>
      <c r="B192" s="170"/>
      <c r="C192" s="4"/>
      <c r="D192" s="11"/>
      <c r="E192" s="13"/>
      <c r="F192" s="91"/>
      <c r="G192" s="2"/>
      <c r="H192" s="2"/>
      <c r="I192" s="2"/>
      <c r="J192" s="91"/>
      <c r="K192" s="14"/>
      <c r="L192" s="4"/>
      <c r="M192" s="13"/>
      <c r="N192" s="93"/>
    </row>
    <row r="193" spans="1:14" ht="13.5" customHeight="1" thickBot="1" x14ac:dyDescent="0.25">
      <c r="A193" s="91"/>
      <c r="B193" s="486" t="s">
        <v>80</v>
      </c>
      <c r="C193" s="487"/>
      <c r="D193" s="487"/>
      <c r="E193" s="488"/>
      <c r="F193" s="91"/>
      <c r="G193" s="540" t="s">
        <v>85</v>
      </c>
      <c r="H193" s="541"/>
      <c r="I193" s="542"/>
      <c r="J193" s="91"/>
      <c r="K193" s="462" t="s">
        <v>172</v>
      </c>
      <c r="L193" s="463"/>
      <c r="M193" s="464"/>
      <c r="N193" s="93"/>
    </row>
    <row r="194" spans="1:14" ht="12.75" customHeight="1" x14ac:dyDescent="0.2">
      <c r="A194" s="91"/>
      <c r="B194" s="489"/>
      <c r="C194" s="490"/>
      <c r="D194" s="490"/>
      <c r="E194" s="491"/>
      <c r="F194" s="91"/>
      <c r="G194" s="66">
        <f>Mai!G198</f>
        <v>0</v>
      </c>
      <c r="H194" s="67">
        <f>Mai!H198</f>
        <v>0</v>
      </c>
      <c r="I194" s="173" t="s">
        <v>72</v>
      </c>
      <c r="J194" s="91"/>
      <c r="K194" s="465"/>
      <c r="L194" s="466"/>
      <c r="M194" s="467"/>
      <c r="N194" s="93"/>
    </row>
    <row r="195" spans="1:14" ht="12.75" customHeight="1" x14ac:dyDescent="0.2">
      <c r="A195" s="91"/>
      <c r="B195" s="489"/>
      <c r="C195" s="490"/>
      <c r="D195" s="490"/>
      <c r="E195" s="491"/>
      <c r="F195" s="91"/>
      <c r="G195" s="225">
        <v>0</v>
      </c>
      <c r="H195" s="226">
        <v>0</v>
      </c>
      <c r="I195" s="174" t="s">
        <v>73</v>
      </c>
      <c r="J195" s="91"/>
      <c r="K195" s="465"/>
      <c r="L195" s="466"/>
      <c r="M195" s="467"/>
      <c r="N195" s="93"/>
    </row>
    <row r="196" spans="1:14" ht="12.75" customHeight="1" x14ac:dyDescent="0.2">
      <c r="A196" s="91"/>
      <c r="B196" s="489"/>
      <c r="C196" s="490"/>
      <c r="D196" s="490"/>
      <c r="E196" s="491"/>
      <c r="F196" s="91"/>
      <c r="G196" s="175">
        <v>0</v>
      </c>
      <c r="H196" s="176">
        <v>0</v>
      </c>
      <c r="I196" s="174" t="s">
        <v>74</v>
      </c>
      <c r="J196" s="91"/>
      <c r="K196" s="465"/>
      <c r="L196" s="466"/>
      <c r="M196" s="467"/>
      <c r="N196" s="93"/>
    </row>
    <row r="197" spans="1:14" ht="12.75" customHeight="1" x14ac:dyDescent="0.2">
      <c r="A197" s="91"/>
      <c r="B197" s="489"/>
      <c r="C197" s="490"/>
      <c r="D197" s="490"/>
      <c r="E197" s="491"/>
      <c r="F197" s="91"/>
      <c r="G197" s="225">
        <v>0</v>
      </c>
      <c r="H197" s="226">
        <v>0</v>
      </c>
      <c r="I197" s="174" t="s">
        <v>75</v>
      </c>
      <c r="J197" s="91"/>
      <c r="K197" s="465"/>
      <c r="L197" s="466"/>
      <c r="M197" s="467"/>
      <c r="N197" s="93"/>
    </row>
    <row r="198" spans="1:14" ht="13.5" customHeight="1" thickBot="1" x14ac:dyDescent="0.25">
      <c r="A198" s="91"/>
      <c r="B198" s="489"/>
      <c r="C198" s="490"/>
      <c r="D198" s="490"/>
      <c r="E198" s="491"/>
      <c r="F198" s="91"/>
      <c r="G198" s="177">
        <f>G194+G195-G196+G197</f>
        <v>0</v>
      </c>
      <c r="H198" s="178">
        <f>H194+H195-H196+H197</f>
        <v>0</v>
      </c>
      <c r="I198" s="179" t="s">
        <v>76</v>
      </c>
      <c r="J198" s="91"/>
      <c r="K198" s="468"/>
      <c r="L198" s="469"/>
      <c r="M198" s="470"/>
      <c r="N198" s="93"/>
    </row>
    <row r="199" spans="1:14" ht="7.5" customHeight="1" thickBot="1" x14ac:dyDescent="0.25">
      <c r="A199" s="91"/>
      <c r="B199" s="489"/>
      <c r="C199" s="490"/>
      <c r="D199" s="490"/>
      <c r="E199" s="491"/>
      <c r="F199" s="91"/>
      <c r="G199" s="2"/>
      <c r="H199" s="2"/>
      <c r="I199" s="166"/>
      <c r="J199" s="91"/>
      <c r="K199" s="14"/>
      <c r="L199" s="4"/>
      <c r="M199" s="13"/>
      <c r="N199" s="93"/>
    </row>
    <row r="200" spans="1:14" ht="13.5" customHeight="1" thickBot="1" x14ac:dyDescent="0.25">
      <c r="A200" s="91"/>
      <c r="B200" s="492"/>
      <c r="C200" s="493"/>
      <c r="D200" s="493"/>
      <c r="E200" s="494"/>
      <c r="F200" s="91"/>
      <c r="G200" s="371">
        <f>G198+H198</f>
        <v>0</v>
      </c>
      <c r="H200" s="372"/>
      <c r="I200" s="223" t="s">
        <v>77</v>
      </c>
      <c r="J200" s="91"/>
      <c r="K200" s="378"/>
      <c r="L200" s="379"/>
      <c r="M200" s="380"/>
      <c r="N200" s="93"/>
    </row>
    <row r="201" spans="1:14" ht="3.75" customHeight="1" thickBot="1" x14ac:dyDescent="0.25">
      <c r="A201" s="91"/>
      <c r="B201" s="2"/>
      <c r="C201" s="4"/>
      <c r="D201" s="2"/>
      <c r="E201" s="2"/>
      <c r="F201" s="4"/>
      <c r="G201" s="2"/>
      <c r="H201" s="2"/>
      <c r="I201" s="11"/>
      <c r="J201" s="11"/>
      <c r="K201" s="11"/>
      <c r="L201" s="11"/>
      <c r="M201" s="13"/>
      <c r="N201" s="93"/>
    </row>
    <row r="202" spans="1:14" ht="12.75" customHeight="1" x14ac:dyDescent="0.2">
      <c r="A202" s="91"/>
      <c r="B202" s="441" t="s">
        <v>78</v>
      </c>
      <c r="C202" s="442"/>
      <c r="D202" s="442"/>
      <c r="E202" s="443"/>
      <c r="F202" s="91"/>
      <c r="G202" s="453"/>
      <c r="H202" s="454"/>
      <c r="I202" s="454"/>
      <c r="J202" s="454"/>
      <c r="K202" s="454"/>
      <c r="L202" s="454"/>
      <c r="M202" s="455"/>
      <c r="N202" s="93"/>
    </row>
    <row r="203" spans="1:14" ht="12.75" customHeight="1" x14ac:dyDescent="0.2">
      <c r="A203" s="91"/>
      <c r="B203" s="444"/>
      <c r="C203" s="445"/>
      <c r="D203" s="445"/>
      <c r="E203" s="446"/>
      <c r="F203" s="91"/>
      <c r="G203" s="456"/>
      <c r="H203" s="457"/>
      <c r="I203" s="457"/>
      <c r="J203" s="457"/>
      <c r="K203" s="457"/>
      <c r="L203" s="457"/>
      <c r="M203" s="458"/>
      <c r="N203" s="93"/>
    </row>
    <row r="204" spans="1:14" ht="12.75" customHeight="1" x14ac:dyDescent="0.2">
      <c r="A204" s="91"/>
      <c r="B204" s="444"/>
      <c r="C204" s="445"/>
      <c r="D204" s="445"/>
      <c r="E204" s="446"/>
      <c r="F204" s="91"/>
      <c r="G204" s="456"/>
      <c r="H204" s="457"/>
      <c r="I204" s="457"/>
      <c r="J204" s="457"/>
      <c r="K204" s="457"/>
      <c r="L204" s="457"/>
      <c r="M204" s="458"/>
      <c r="N204" s="93"/>
    </row>
    <row r="205" spans="1:14" ht="12.75" customHeight="1" x14ac:dyDescent="0.2">
      <c r="A205" s="91"/>
      <c r="B205" s="444"/>
      <c r="C205" s="445"/>
      <c r="D205" s="445"/>
      <c r="E205" s="446"/>
      <c r="F205" s="91"/>
      <c r="G205" s="456"/>
      <c r="H205" s="457"/>
      <c r="I205" s="457"/>
      <c r="J205" s="457"/>
      <c r="K205" s="457"/>
      <c r="L205" s="457"/>
      <c r="M205" s="458"/>
      <c r="N205" s="93"/>
    </row>
    <row r="206" spans="1:14" ht="13.5" customHeight="1" thickBot="1" x14ac:dyDescent="0.25">
      <c r="A206" s="91"/>
      <c r="B206" s="447"/>
      <c r="C206" s="448"/>
      <c r="D206" s="448"/>
      <c r="E206" s="449"/>
      <c r="F206" s="91"/>
      <c r="G206" s="459"/>
      <c r="H206" s="460"/>
      <c r="I206" s="460"/>
      <c r="J206" s="460"/>
      <c r="K206" s="460"/>
      <c r="L206" s="460"/>
      <c r="M206" s="461"/>
      <c r="N206" s="93"/>
    </row>
    <row r="207" spans="1:14" ht="3.75" customHeight="1" thickBot="1" x14ac:dyDescent="0.25">
      <c r="A207" s="142"/>
      <c r="B207" s="6"/>
      <c r="C207" s="6"/>
      <c r="D207" s="6"/>
      <c r="E207" s="6"/>
      <c r="F207" s="6"/>
      <c r="G207" s="156"/>
      <c r="H207" s="156"/>
      <c r="I207" s="156"/>
      <c r="J207" s="156"/>
      <c r="K207" s="156"/>
      <c r="L207" s="156"/>
      <c r="M207" s="156"/>
      <c r="N207" s="93"/>
    </row>
    <row r="208" spans="1:14" ht="16.5" customHeight="1" x14ac:dyDescent="0.2">
      <c r="A208" s="435"/>
      <c r="B208" s="436"/>
      <c r="C208" s="436"/>
      <c r="D208" s="436"/>
      <c r="E208" s="436"/>
      <c r="F208" s="436"/>
      <c r="G208" s="436"/>
      <c r="H208" s="436"/>
      <c r="I208" s="436"/>
      <c r="J208" s="436"/>
      <c r="K208" s="436"/>
      <c r="L208" s="436"/>
      <c r="M208" s="436"/>
      <c r="N208" s="437"/>
    </row>
    <row r="209" spans="1:14" ht="16.5" customHeight="1" x14ac:dyDescent="0.2">
      <c r="A209" s="438"/>
      <c r="B209" s="439"/>
      <c r="C209" s="439"/>
      <c r="D209" s="439"/>
      <c r="E209" s="439"/>
      <c r="F209" s="439"/>
      <c r="G209" s="439"/>
      <c r="H209" s="439"/>
      <c r="I209" s="439"/>
      <c r="J209" s="439"/>
      <c r="K209" s="439"/>
      <c r="L209" s="439"/>
      <c r="M209" s="439"/>
      <c r="N209" s="440"/>
    </row>
    <row r="210" spans="1:14" ht="15.75" customHeight="1" x14ac:dyDescent="0.2">
      <c r="A210" s="438"/>
      <c r="B210" s="439"/>
      <c r="C210" s="439"/>
      <c r="D210" s="439"/>
      <c r="E210" s="439"/>
      <c r="F210" s="439"/>
      <c r="G210" s="439"/>
      <c r="H210" s="439"/>
      <c r="I210" s="439"/>
      <c r="J210" s="439"/>
      <c r="K210" s="439"/>
      <c r="L210" s="439"/>
      <c r="M210" s="439"/>
      <c r="N210" s="440"/>
    </row>
    <row r="211" spans="1:14" ht="6" hidden="1" customHeight="1" x14ac:dyDescent="0.2">
      <c r="A211" s="438"/>
      <c r="B211" s="439"/>
      <c r="C211" s="439"/>
      <c r="D211" s="439"/>
      <c r="E211" s="439"/>
      <c r="F211" s="439"/>
      <c r="G211" s="439"/>
      <c r="H211" s="439"/>
      <c r="I211" s="439"/>
      <c r="J211" s="439"/>
      <c r="K211" s="439"/>
      <c r="L211" s="439"/>
      <c r="M211" s="439"/>
      <c r="N211" s="440"/>
    </row>
    <row r="212" spans="1:14" x14ac:dyDescent="0.2">
      <c r="A212" s="438"/>
      <c r="B212" s="439"/>
      <c r="C212" s="439"/>
      <c r="D212" s="439"/>
      <c r="E212" s="439"/>
      <c r="F212" s="439"/>
      <c r="G212" s="439"/>
      <c r="H212" s="439"/>
      <c r="I212" s="439"/>
      <c r="J212" s="439"/>
      <c r="K212" s="439"/>
      <c r="L212" s="439"/>
      <c r="M212" s="439"/>
      <c r="N212" s="440"/>
    </row>
    <row r="213" spans="1:14" x14ac:dyDescent="0.2">
      <c r="A213" s="438"/>
      <c r="B213" s="439"/>
      <c r="C213" s="439"/>
      <c r="D213" s="439"/>
      <c r="E213" s="439"/>
      <c r="F213" s="439"/>
      <c r="G213" s="439"/>
      <c r="H213" s="439"/>
      <c r="I213" s="439"/>
      <c r="J213" s="439"/>
      <c r="K213" s="439"/>
      <c r="L213" s="439"/>
      <c r="M213" s="439"/>
      <c r="N213" s="440"/>
    </row>
    <row r="214" spans="1:14" ht="12.75" customHeight="1" thickBot="1" x14ac:dyDescent="0.25">
      <c r="A214" s="167"/>
      <c r="B214" s="168"/>
      <c r="C214" s="168"/>
      <c r="D214" s="168"/>
      <c r="E214" s="168"/>
      <c r="F214" s="168"/>
      <c r="G214" s="168"/>
      <c r="H214" s="168"/>
      <c r="I214" s="168"/>
      <c r="J214" s="168"/>
      <c r="K214" s="168"/>
      <c r="L214" s="168"/>
      <c r="M214" s="168"/>
      <c r="N214" s="169"/>
    </row>
    <row r="215" spans="1:14" ht="3" customHeight="1" x14ac:dyDescent="0.2"/>
    <row r="216" spans="1:14" hidden="1" x14ac:dyDescent="0.2"/>
    <row r="217" spans="1:14" hidden="1" x14ac:dyDescent="0.2"/>
    <row r="218" spans="1:14" hidden="1" x14ac:dyDescent="0.2"/>
  </sheetData>
  <sheetProtection algorithmName="SHA-512" hashValue="TGBfr9M95OM2JuRwQ+UQINXLV78kG7J/1acvHTzARRTttU1Wwhl3wVaOc/YQdVujQ/DEUewwj7uUygXRr6CmxA==" saltValue="00bLy3dVXW+WvSr0urwHzA==" spinCount="100000" sheet="1" objects="1" scenarios="1" selectLockedCells="1"/>
  <mergeCells count="86">
    <mergeCell ref="M2:M3"/>
    <mergeCell ref="I5:I10"/>
    <mergeCell ref="B12:M12"/>
    <mergeCell ref="B2:B3"/>
    <mergeCell ref="D2:D3"/>
    <mergeCell ref="E2:E3"/>
    <mergeCell ref="G2:H3"/>
    <mergeCell ref="I2:I3"/>
    <mergeCell ref="K2:K3"/>
    <mergeCell ref="G13:H13"/>
    <mergeCell ref="E14:E27"/>
    <mergeCell ref="I14:I27"/>
    <mergeCell ref="G64:H64"/>
    <mergeCell ref="G30:H30"/>
    <mergeCell ref="E31:E38"/>
    <mergeCell ref="I31:I38"/>
    <mergeCell ref="G41:H41"/>
    <mergeCell ref="E65:E73"/>
    <mergeCell ref="I65:I73"/>
    <mergeCell ref="G76:H76"/>
    <mergeCell ref="E42:E49"/>
    <mergeCell ref="I42:I49"/>
    <mergeCell ref="G52:H52"/>
    <mergeCell ref="E53:E61"/>
    <mergeCell ref="I53:I61"/>
    <mergeCell ref="G102:H102"/>
    <mergeCell ref="E103:E113"/>
    <mergeCell ref="I103:I113"/>
    <mergeCell ref="G116:H116"/>
    <mergeCell ref="E77:E88"/>
    <mergeCell ref="I77:I88"/>
    <mergeCell ref="G91:H91"/>
    <mergeCell ref="E92:E99"/>
    <mergeCell ref="I92:I99"/>
    <mergeCell ref="E117:E127"/>
    <mergeCell ref="I117:I127"/>
    <mergeCell ref="B136:E136"/>
    <mergeCell ref="G136:I136"/>
    <mergeCell ref="K136:M142"/>
    <mergeCell ref="B137:E137"/>
    <mergeCell ref="G137:I137"/>
    <mergeCell ref="B138:E138"/>
    <mergeCell ref="G138:I138"/>
    <mergeCell ref="B139:E139"/>
    <mergeCell ref="G139:I139"/>
    <mergeCell ref="B141:E142"/>
    <mergeCell ref="G141:I141"/>
    <mergeCell ref="G142:I142"/>
    <mergeCell ref="B184:E191"/>
    <mergeCell ref="A208:N213"/>
    <mergeCell ref="B193:E200"/>
    <mergeCell ref="G193:I193"/>
    <mergeCell ref="K193:M198"/>
    <mergeCell ref="G200:H200"/>
    <mergeCell ref="K200:M200"/>
    <mergeCell ref="B202:E206"/>
    <mergeCell ref="G202:M206"/>
    <mergeCell ref="K182:M182"/>
    <mergeCell ref="G191:H191"/>
    <mergeCell ref="K191:M191"/>
    <mergeCell ref="K160:M173"/>
    <mergeCell ref="G175:I175"/>
    <mergeCell ref="K175:M180"/>
    <mergeCell ref="G184:I184"/>
    <mergeCell ref="K184:M189"/>
    <mergeCell ref="B160:E173"/>
    <mergeCell ref="G182:H182"/>
    <mergeCell ref="B175:E182"/>
    <mergeCell ref="B154:E154"/>
    <mergeCell ref="G154:I154"/>
    <mergeCell ref="B156:E156"/>
    <mergeCell ref="G156:I156"/>
    <mergeCell ref="K146:M156"/>
    <mergeCell ref="B147:E147"/>
    <mergeCell ref="B150:E150"/>
    <mergeCell ref="G150:I150"/>
    <mergeCell ref="B151:E151"/>
    <mergeCell ref="G151:I151"/>
    <mergeCell ref="G152:I152"/>
    <mergeCell ref="G153:I153"/>
    <mergeCell ref="B152:E152"/>
    <mergeCell ref="B146:E146"/>
    <mergeCell ref="G146:I146"/>
    <mergeCell ref="G147:I147"/>
    <mergeCell ref="B149:E149"/>
    <mergeCell ref="G149:I149"/>
  </mergeCells>
  <phoneticPr fontId="43" type="noConversion"/>
  <conditionalFormatting sqref="G141">
    <cfRule type="cellIs" dxfId="85" priority="4" stopIfTrue="1" operator="equal">
      <formula>"Mark Contábil Informa:"</formula>
    </cfRule>
    <cfRule type="cellIs" dxfId="84" priority="5" stopIfTrue="1" operator="equal">
      <formula>"Mark Contábil Informa:"</formula>
    </cfRule>
    <cfRule type="cellIs" dxfId="83" priority="6" stopIfTrue="1" operator="equal">
      <formula>"Mark Contábil Informa:"</formula>
    </cfRule>
  </conditionalFormatting>
  <conditionalFormatting sqref="G142">
    <cfRule type="cellIs" dxfId="82" priority="1" stopIfTrue="1" operator="equal">
      <formula>"Atenção - Resultado Mensal Negativo"</formula>
    </cfRule>
    <cfRule type="cellIs" dxfId="81" priority="2" stopIfTrue="1" operator="equal">
      <formula>"Parabéns - Resultado Mensal Positivo"</formula>
    </cfRule>
    <cfRule type="cellIs" dxfId="80" priority="3" stopIfTrue="1" operator="equal">
      <formula>"Nem Positivo nem Negativo - No Limite"</formula>
    </cfRule>
  </conditionalFormatting>
  <conditionalFormatting sqref="G156">
    <cfRule type="cellIs" dxfId="79" priority="16" stopIfTrue="1" operator="equal">
      <formula>"Parabéns - Meta cumprida"</formula>
    </cfRule>
    <cfRule type="cellIs" dxfId="78" priority="17" stopIfTrue="1" operator="equal">
      <formula>"Atenção - Meta não cumprida"</formula>
    </cfRule>
  </conditionalFormatting>
  <conditionalFormatting sqref="G13:H13 G30:H30 G41:H41 G52:H52 G64:H64 G76:H76 G91:H91 G102:H102 G116:H116">
    <cfRule type="cellIs" dxfId="77" priority="7" stopIfTrue="1" operator="equal">
      <formula>"Sinal Verde - Abaixo do Orçado"</formula>
    </cfRule>
    <cfRule type="cellIs" dxfId="76" priority="8" stopIfTrue="1" operator="between">
      <formula>"Sinal Amarelo - Próximo ao Orçado"</formula>
      <formula>"Sinal Amarelo - Igual ao Orçado"</formula>
    </cfRule>
    <cfRule type="cellIs" dxfId="75" priority="9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D6731-BA8A-4657-8DE8-C368C8200DC5}">
  <dimension ref="A1:O218"/>
  <sheetViews>
    <sheetView showGridLines="0" zoomScale="80" zoomScaleNormal="80" zoomScaleSheetLayoutView="80" workbookViewId="0">
      <pane ySplit="4" topLeftCell="A5" activePane="bottomLeft" state="frozen"/>
      <selection activeCell="C6" sqref="C6:D6"/>
      <selection pane="bottomLeft"/>
    </sheetView>
  </sheetViews>
  <sheetFormatPr defaultColWidth="0" defaultRowHeight="12.75" customHeight="1" zeroHeight="1" x14ac:dyDescent="0.2"/>
  <cols>
    <col min="1" max="1" width="0.5703125" style="90" customWidth="1"/>
    <col min="2" max="2" width="36.7109375" style="90" customWidth="1"/>
    <col min="3" max="3" width="0.7109375" style="90" customWidth="1"/>
    <col min="4" max="4" width="18.7109375" style="90" customWidth="1"/>
    <col min="5" max="5" width="18" style="90" customWidth="1"/>
    <col min="6" max="6" width="0.7109375" style="90" customWidth="1"/>
    <col min="7" max="7" width="18.7109375" style="90" bestFit="1" customWidth="1"/>
    <col min="8" max="8" width="18.7109375" style="90" customWidth="1"/>
    <col min="9" max="9" width="18" style="90" customWidth="1"/>
    <col min="10" max="10" width="0.7109375" style="90" customWidth="1"/>
    <col min="11" max="11" width="15.5703125" style="90" customWidth="1"/>
    <col min="12" max="12" width="0.7109375" style="90" customWidth="1"/>
    <col min="13" max="13" width="18.85546875" style="90" customWidth="1"/>
    <col min="14" max="14" width="0.7109375" style="90" customWidth="1"/>
    <col min="15" max="15" width="0.28515625" style="90" customWidth="1"/>
    <col min="16" max="16384" width="9.140625" style="90" hidden="1"/>
  </cols>
  <sheetData>
    <row r="1" spans="1:14" ht="3.75" customHeight="1" thickBot="1" x14ac:dyDescent="0.25">
      <c r="A1" s="88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9"/>
    </row>
    <row r="2" spans="1:14" ht="21.75" customHeight="1" x14ac:dyDescent="0.2">
      <c r="A2" s="91"/>
      <c r="B2" s="402" t="s">
        <v>193</v>
      </c>
      <c r="C2" s="92"/>
      <c r="D2" s="404" t="s">
        <v>0</v>
      </c>
      <c r="E2" s="414"/>
      <c r="F2" s="92"/>
      <c r="G2" s="404" t="s">
        <v>1</v>
      </c>
      <c r="H2" s="419"/>
      <c r="I2" s="414"/>
      <c r="J2" s="92"/>
      <c r="K2" s="373" t="s">
        <v>2</v>
      </c>
      <c r="L2" s="92"/>
      <c r="M2" s="409" t="s">
        <v>3</v>
      </c>
      <c r="N2" s="93"/>
    </row>
    <row r="3" spans="1:14" ht="19.5" customHeight="1" thickBot="1" x14ac:dyDescent="0.25">
      <c r="A3" s="91"/>
      <c r="B3" s="403"/>
      <c r="C3" s="91"/>
      <c r="D3" s="405"/>
      <c r="E3" s="415"/>
      <c r="F3" s="91"/>
      <c r="G3" s="405"/>
      <c r="H3" s="420"/>
      <c r="I3" s="415"/>
      <c r="J3" s="91"/>
      <c r="K3" s="374"/>
      <c r="L3" s="91"/>
      <c r="M3" s="410"/>
      <c r="N3" s="93"/>
    </row>
    <row r="4" spans="1:14" s="95" customFormat="1" ht="13.5" thickBot="1" x14ac:dyDescent="0.25">
      <c r="A4" s="91"/>
      <c r="B4" s="185" t="s">
        <v>111</v>
      </c>
      <c r="C4" s="91"/>
      <c r="D4" s="186" t="s">
        <v>4</v>
      </c>
      <c r="E4" s="187" t="s">
        <v>5</v>
      </c>
      <c r="F4" s="91"/>
      <c r="G4" s="188" t="str">
        <f>'Página Inicial'!C6</f>
        <v>Nome Esposa</v>
      </c>
      <c r="H4" s="188" t="str">
        <f>'Página Inicial'!F6</f>
        <v>Nome Esposo</v>
      </c>
      <c r="I4" s="187" t="s">
        <v>5</v>
      </c>
      <c r="J4" s="91"/>
      <c r="K4" s="189" t="s">
        <v>4</v>
      </c>
      <c r="L4" s="94"/>
      <c r="M4" s="190" t="s">
        <v>107</v>
      </c>
      <c r="N4" s="93"/>
    </row>
    <row r="5" spans="1:14" ht="12.75" customHeight="1" x14ac:dyDescent="0.2">
      <c r="A5" s="91"/>
      <c r="B5" s="96" t="s">
        <v>118</v>
      </c>
      <c r="C5" s="91"/>
      <c r="D5" s="97"/>
      <c r="E5" s="98"/>
      <c r="F5" s="91"/>
      <c r="G5" s="97"/>
      <c r="H5" s="99"/>
      <c r="I5" s="416"/>
      <c r="J5" s="91"/>
      <c r="K5" s="100" t="str">
        <f t="shared" ref="K5:K10" si="0">IF(D5=0,"",(D5-G5-H5))</f>
        <v/>
      </c>
      <c r="L5" s="94"/>
      <c r="M5" s="101" t="str">
        <f t="shared" ref="M5:M10" si="1">IF((G5+H5)=0,"",IF(D5=0,"",IF((G5+H5)&lt;(D5*80%),"Abaixo do Orçado",IF(D5=(G5+H5),"Igual ao Orçado",IF(D5&gt;(G5+H5),"Próximo ao Orçado","Passou do Orçado")))))</f>
        <v/>
      </c>
      <c r="N5" s="93"/>
    </row>
    <row r="6" spans="1:14" x14ac:dyDescent="0.2">
      <c r="A6" s="91"/>
      <c r="B6" s="96" t="s">
        <v>119</v>
      </c>
      <c r="C6" s="91"/>
      <c r="D6" s="97"/>
      <c r="E6" s="102"/>
      <c r="F6" s="91"/>
      <c r="G6" s="103"/>
      <c r="H6" s="104"/>
      <c r="I6" s="417"/>
      <c r="J6" s="91"/>
      <c r="K6" s="100" t="str">
        <f t="shared" si="0"/>
        <v/>
      </c>
      <c r="L6" s="94"/>
      <c r="M6" s="101" t="str">
        <f t="shared" si="1"/>
        <v/>
      </c>
      <c r="N6" s="93"/>
    </row>
    <row r="7" spans="1:14" x14ac:dyDescent="0.2">
      <c r="A7" s="91"/>
      <c r="B7" s="96" t="s">
        <v>120</v>
      </c>
      <c r="C7" s="91"/>
      <c r="D7" s="97"/>
      <c r="E7" s="102"/>
      <c r="F7" s="91"/>
      <c r="G7" s="103"/>
      <c r="H7" s="104"/>
      <c r="I7" s="417"/>
      <c r="J7" s="91"/>
      <c r="K7" s="100" t="str">
        <f t="shared" si="0"/>
        <v/>
      </c>
      <c r="L7" s="94"/>
      <c r="M7" s="101" t="str">
        <f t="shared" si="1"/>
        <v/>
      </c>
      <c r="N7" s="93"/>
    </row>
    <row r="8" spans="1:14" x14ac:dyDescent="0.2">
      <c r="A8" s="91"/>
      <c r="B8" s="105"/>
      <c r="C8" s="91"/>
      <c r="D8" s="97"/>
      <c r="E8" s="102"/>
      <c r="F8" s="91"/>
      <c r="G8" s="103"/>
      <c r="H8" s="104"/>
      <c r="I8" s="417"/>
      <c r="J8" s="91"/>
      <c r="K8" s="100" t="str">
        <f t="shared" si="0"/>
        <v/>
      </c>
      <c r="L8" s="94"/>
      <c r="M8" s="101" t="str">
        <f t="shared" si="1"/>
        <v/>
      </c>
      <c r="N8" s="93"/>
    </row>
    <row r="9" spans="1:14" ht="13.5" thickBot="1" x14ac:dyDescent="0.25">
      <c r="A9" s="91"/>
      <c r="B9" s="105"/>
      <c r="C9" s="91"/>
      <c r="D9" s="106"/>
      <c r="E9" s="102"/>
      <c r="F9" s="91"/>
      <c r="G9" s="107"/>
      <c r="H9" s="108"/>
      <c r="I9" s="417"/>
      <c r="J9" s="91"/>
      <c r="K9" s="109" t="str">
        <f t="shared" si="0"/>
        <v/>
      </c>
      <c r="L9" s="94"/>
      <c r="M9" s="110" t="str">
        <f t="shared" si="1"/>
        <v/>
      </c>
      <c r="N9" s="93"/>
    </row>
    <row r="10" spans="1:14" ht="13.5" thickBot="1" x14ac:dyDescent="0.25">
      <c r="A10" s="91"/>
      <c r="B10" s="111" t="s">
        <v>6</v>
      </c>
      <c r="C10" s="91"/>
      <c r="D10" s="112"/>
      <c r="E10" s="113"/>
      <c r="F10" s="91"/>
      <c r="G10" s="114"/>
      <c r="H10" s="115"/>
      <c r="I10" s="418"/>
      <c r="J10" s="91"/>
      <c r="K10" s="116" t="str">
        <f t="shared" si="0"/>
        <v/>
      </c>
      <c r="L10" s="94"/>
      <c r="M10" s="117" t="str">
        <f t="shared" si="1"/>
        <v/>
      </c>
      <c r="N10" s="93"/>
    </row>
    <row r="11" spans="1:14" ht="13.5" thickBot="1" x14ac:dyDescent="0.25">
      <c r="A11" s="91"/>
      <c r="B11" s="195" t="s">
        <v>7</v>
      </c>
      <c r="C11" s="118"/>
      <c r="D11" s="194">
        <f>D5+D6+D7+D8+D9-D10</f>
        <v>0</v>
      </c>
      <c r="E11" s="193"/>
      <c r="F11" s="91"/>
      <c r="G11" s="194">
        <f>G5+G6+G7+G8+G9-G10</f>
        <v>0</v>
      </c>
      <c r="H11" s="194">
        <f>H5+H6+H7+H8+H9-H10</f>
        <v>0</v>
      </c>
      <c r="I11" s="193">
        <f>G11+H11</f>
        <v>0</v>
      </c>
      <c r="J11" s="91"/>
      <c r="K11" s="192" t="str">
        <f>IF(D11=0,"",D11-I11)</f>
        <v/>
      </c>
      <c r="L11" s="119"/>
      <c r="M11" s="191"/>
      <c r="N11" s="93"/>
    </row>
    <row r="12" spans="1:14" ht="19.5" customHeight="1" thickBot="1" x14ac:dyDescent="0.25">
      <c r="A12" s="91"/>
      <c r="B12" s="411" t="s">
        <v>8</v>
      </c>
      <c r="C12" s="412"/>
      <c r="D12" s="412"/>
      <c r="E12" s="412"/>
      <c r="F12" s="412"/>
      <c r="G12" s="412"/>
      <c r="H12" s="412"/>
      <c r="I12" s="412"/>
      <c r="J12" s="412"/>
      <c r="K12" s="412"/>
      <c r="L12" s="412"/>
      <c r="M12" s="413"/>
      <c r="N12" s="93"/>
    </row>
    <row r="13" spans="1:14" ht="26.25" thickBot="1" x14ac:dyDescent="0.25">
      <c r="A13" s="91"/>
      <c r="B13" s="300" t="s">
        <v>9</v>
      </c>
      <c r="C13" s="92"/>
      <c r="D13" s="197" t="s">
        <v>10</v>
      </c>
      <c r="E13" s="187" t="s">
        <v>11</v>
      </c>
      <c r="F13" s="92"/>
      <c r="G13" s="357" t="str">
        <f>IF(I28=0,"",IF(D28=0,"Preencher coluna Orçamento para melhor funcionamento da Planilha.",IF(I28&lt;(D28*80%),"Sinal Verde - Abaixo do Orçado",IF(D28=I28,"Sinal Amarelo - Igual ao Orçado",IF(D28&gt;I28,"Sinal Amarelo - Próximo ao Orçado","Sinal Vermelho - Passou do Orçado")))))</f>
        <v/>
      </c>
      <c r="H13" s="358"/>
      <c r="I13" s="187" t="s">
        <v>11</v>
      </c>
      <c r="J13" s="92"/>
      <c r="K13" s="198" t="s">
        <v>10</v>
      </c>
      <c r="L13" s="120"/>
      <c r="M13" s="198" t="s">
        <v>107</v>
      </c>
      <c r="N13" s="93"/>
    </row>
    <row r="14" spans="1:14" ht="12.75" customHeight="1" x14ac:dyDescent="0.2">
      <c r="A14" s="91"/>
      <c r="B14" s="121" t="s">
        <v>12</v>
      </c>
      <c r="C14" s="91"/>
      <c r="D14" s="122"/>
      <c r="E14" s="393" t="str">
        <f>IF(D28=0,"",D28/D130)</f>
        <v/>
      </c>
      <c r="F14" s="91"/>
      <c r="G14" s="97"/>
      <c r="H14" s="99"/>
      <c r="I14" s="393" t="str">
        <f>IF(I28=0,"",I28/I130)</f>
        <v/>
      </c>
      <c r="J14" s="91"/>
      <c r="K14" s="100" t="str">
        <f>IF(D14=0,"",(D14-G14-H14))</f>
        <v/>
      </c>
      <c r="L14" s="94"/>
      <c r="M14" s="101" t="str">
        <f>IF((G14+H14)=0,"",IF(D14=0,"",IF((G14+H14)&lt;(D14*80%),"Abaixo do Orçado",IF(D14=(G14+H14),"Igual ao Orçado",IF(D14&gt;(G14+H14),"Próximo ao Orçado","Passou do Orçado")))))</f>
        <v/>
      </c>
      <c r="N14" s="93"/>
    </row>
    <row r="15" spans="1:14" ht="12.75" customHeight="1" x14ac:dyDescent="0.2">
      <c r="A15" s="91"/>
      <c r="B15" s="96" t="s">
        <v>13</v>
      </c>
      <c r="C15" s="91"/>
      <c r="D15" s="122"/>
      <c r="E15" s="394"/>
      <c r="F15" s="91"/>
      <c r="G15" s="123"/>
      <c r="H15" s="124"/>
      <c r="I15" s="394"/>
      <c r="J15" s="91"/>
      <c r="K15" s="100" t="str">
        <f t="shared" ref="K15:K27" si="2">IF(D15=0,"",(D15-G15-H15))</f>
        <v/>
      </c>
      <c r="L15" s="94"/>
      <c r="M15" s="101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93"/>
    </row>
    <row r="16" spans="1:14" ht="12.75" customHeight="1" x14ac:dyDescent="0.2">
      <c r="A16" s="91"/>
      <c r="B16" s="96" t="s">
        <v>14</v>
      </c>
      <c r="C16" s="91"/>
      <c r="D16" s="122"/>
      <c r="E16" s="394"/>
      <c r="F16" s="91"/>
      <c r="G16" s="97"/>
      <c r="H16" s="99"/>
      <c r="I16" s="394"/>
      <c r="J16" s="91"/>
      <c r="K16" s="100" t="str">
        <f t="shared" si="2"/>
        <v/>
      </c>
      <c r="L16" s="94"/>
      <c r="M16" s="101" t="str">
        <f t="shared" si="3"/>
        <v/>
      </c>
      <c r="N16" s="93"/>
    </row>
    <row r="17" spans="1:14" ht="12.75" customHeight="1" x14ac:dyDescent="0.2">
      <c r="A17" s="91"/>
      <c r="B17" s="96" t="s">
        <v>15</v>
      </c>
      <c r="C17" s="91"/>
      <c r="D17" s="122"/>
      <c r="E17" s="394"/>
      <c r="F17" s="91"/>
      <c r="G17" s="97"/>
      <c r="H17" s="99"/>
      <c r="I17" s="394"/>
      <c r="J17" s="91"/>
      <c r="K17" s="100" t="str">
        <f t="shared" si="2"/>
        <v/>
      </c>
      <c r="L17" s="94"/>
      <c r="M17" s="101" t="str">
        <f t="shared" si="3"/>
        <v/>
      </c>
      <c r="N17" s="93"/>
    </row>
    <row r="18" spans="1:14" ht="12.75" customHeight="1" x14ac:dyDescent="0.2">
      <c r="A18" s="91"/>
      <c r="B18" s="96" t="s">
        <v>16</v>
      </c>
      <c r="C18" s="91"/>
      <c r="D18" s="122"/>
      <c r="E18" s="394"/>
      <c r="F18" s="91"/>
      <c r="G18" s="97"/>
      <c r="H18" s="99"/>
      <c r="I18" s="394"/>
      <c r="J18" s="91"/>
      <c r="K18" s="100" t="str">
        <f t="shared" si="2"/>
        <v/>
      </c>
      <c r="L18" s="94"/>
      <c r="M18" s="101" t="str">
        <f t="shared" si="3"/>
        <v/>
      </c>
      <c r="N18" s="93"/>
    </row>
    <row r="19" spans="1:14" ht="12.75" customHeight="1" x14ac:dyDescent="0.2">
      <c r="A19" s="91"/>
      <c r="B19" s="96" t="s">
        <v>17</v>
      </c>
      <c r="C19" s="91"/>
      <c r="D19" s="122"/>
      <c r="E19" s="394"/>
      <c r="F19" s="91"/>
      <c r="G19" s="97"/>
      <c r="H19" s="99"/>
      <c r="I19" s="394"/>
      <c r="J19" s="91"/>
      <c r="K19" s="100" t="str">
        <f t="shared" si="2"/>
        <v/>
      </c>
      <c r="L19" s="94"/>
      <c r="M19" s="101" t="str">
        <f t="shared" si="3"/>
        <v/>
      </c>
      <c r="N19" s="93"/>
    </row>
    <row r="20" spans="1:14" ht="12.75" customHeight="1" x14ac:dyDescent="0.2">
      <c r="A20" s="91"/>
      <c r="B20" s="96" t="s">
        <v>18</v>
      </c>
      <c r="C20" s="91"/>
      <c r="D20" s="122"/>
      <c r="E20" s="394"/>
      <c r="F20" s="91"/>
      <c r="G20" s="97"/>
      <c r="H20" s="99"/>
      <c r="I20" s="394"/>
      <c r="J20" s="91"/>
      <c r="K20" s="100" t="str">
        <f t="shared" si="2"/>
        <v/>
      </c>
      <c r="L20" s="94"/>
      <c r="M20" s="101" t="str">
        <f t="shared" si="3"/>
        <v/>
      </c>
      <c r="N20" s="93"/>
    </row>
    <row r="21" spans="1:14" ht="12.75" customHeight="1" x14ac:dyDescent="0.2">
      <c r="A21" s="91"/>
      <c r="B21" s="96" t="s">
        <v>19</v>
      </c>
      <c r="C21" s="91"/>
      <c r="D21" s="122"/>
      <c r="E21" s="394"/>
      <c r="F21" s="91"/>
      <c r="G21" s="97"/>
      <c r="H21" s="99"/>
      <c r="I21" s="394"/>
      <c r="J21" s="91"/>
      <c r="K21" s="100" t="str">
        <f t="shared" si="2"/>
        <v/>
      </c>
      <c r="L21" s="94"/>
      <c r="M21" s="101" t="str">
        <f t="shared" si="3"/>
        <v/>
      </c>
      <c r="N21" s="93"/>
    </row>
    <row r="22" spans="1:14" ht="12.75" customHeight="1" x14ac:dyDescent="0.2">
      <c r="A22" s="91"/>
      <c r="B22" s="96" t="s">
        <v>123</v>
      </c>
      <c r="C22" s="91"/>
      <c r="D22" s="122"/>
      <c r="E22" s="394"/>
      <c r="F22" s="91"/>
      <c r="G22" s="125"/>
      <c r="H22" s="126"/>
      <c r="I22" s="394"/>
      <c r="J22" s="91"/>
      <c r="K22" s="100" t="str">
        <f t="shared" si="2"/>
        <v/>
      </c>
      <c r="L22" s="94"/>
      <c r="M22" s="101" t="str">
        <f t="shared" si="3"/>
        <v/>
      </c>
      <c r="N22" s="93"/>
    </row>
    <row r="23" spans="1:14" ht="12.75" customHeight="1" x14ac:dyDescent="0.2">
      <c r="A23" s="91"/>
      <c r="B23" s="96" t="s">
        <v>20</v>
      </c>
      <c r="C23" s="91"/>
      <c r="D23" s="122"/>
      <c r="E23" s="394"/>
      <c r="F23" s="91"/>
      <c r="G23" s="125"/>
      <c r="H23" s="126"/>
      <c r="I23" s="394"/>
      <c r="J23" s="91"/>
      <c r="K23" s="100" t="str">
        <f t="shared" si="2"/>
        <v/>
      </c>
      <c r="L23" s="94"/>
      <c r="M23" s="101" t="str">
        <f t="shared" si="3"/>
        <v/>
      </c>
      <c r="N23" s="93"/>
    </row>
    <row r="24" spans="1:14" ht="12.75" customHeight="1" x14ac:dyDescent="0.2">
      <c r="A24" s="91"/>
      <c r="B24" s="96" t="s">
        <v>21</v>
      </c>
      <c r="C24" s="91"/>
      <c r="D24" s="122"/>
      <c r="E24" s="394"/>
      <c r="F24" s="91"/>
      <c r="G24" s="122"/>
      <c r="H24" s="122"/>
      <c r="I24" s="394"/>
      <c r="J24" s="91"/>
      <c r="K24" s="100" t="str">
        <f t="shared" si="2"/>
        <v/>
      </c>
      <c r="L24" s="94"/>
      <c r="M24" s="101" t="str">
        <f t="shared" si="3"/>
        <v/>
      </c>
      <c r="N24" s="93"/>
    </row>
    <row r="25" spans="1:14" ht="12.75" customHeight="1" x14ac:dyDescent="0.2">
      <c r="A25" s="91"/>
      <c r="B25" s="105"/>
      <c r="C25" s="91"/>
      <c r="D25" s="122"/>
      <c r="E25" s="394"/>
      <c r="F25" s="91"/>
      <c r="G25" s="122"/>
      <c r="H25" s="122"/>
      <c r="I25" s="394"/>
      <c r="J25" s="91"/>
      <c r="K25" s="100" t="str">
        <f t="shared" si="2"/>
        <v/>
      </c>
      <c r="L25" s="94"/>
      <c r="M25" s="101" t="str">
        <f t="shared" si="3"/>
        <v/>
      </c>
      <c r="N25" s="93"/>
    </row>
    <row r="26" spans="1:14" ht="12.75" customHeight="1" x14ac:dyDescent="0.2">
      <c r="A26" s="91"/>
      <c r="B26" s="105"/>
      <c r="C26" s="91"/>
      <c r="D26" s="122"/>
      <c r="E26" s="394"/>
      <c r="F26" s="91"/>
      <c r="G26" s="122"/>
      <c r="H26" s="122"/>
      <c r="I26" s="394"/>
      <c r="J26" s="91"/>
      <c r="K26" s="100" t="str">
        <f t="shared" si="2"/>
        <v/>
      </c>
      <c r="L26" s="94"/>
      <c r="M26" s="101" t="str">
        <f t="shared" si="3"/>
        <v/>
      </c>
      <c r="N26" s="93"/>
    </row>
    <row r="27" spans="1:14" ht="12.75" customHeight="1" thickBot="1" x14ac:dyDescent="0.25">
      <c r="A27" s="91"/>
      <c r="B27" s="105"/>
      <c r="C27" s="91"/>
      <c r="D27" s="122"/>
      <c r="E27" s="394"/>
      <c r="F27" s="91"/>
      <c r="G27" s="122"/>
      <c r="H27" s="122"/>
      <c r="I27" s="395"/>
      <c r="J27" s="91"/>
      <c r="K27" s="100" t="str">
        <f t="shared" si="2"/>
        <v/>
      </c>
      <c r="L27" s="94"/>
      <c r="M27" s="101" t="str">
        <f t="shared" si="3"/>
        <v/>
      </c>
      <c r="N27" s="93"/>
    </row>
    <row r="28" spans="1:14" ht="12.75" customHeight="1" thickBot="1" x14ac:dyDescent="0.25">
      <c r="A28" s="91"/>
      <c r="B28" s="127" t="s">
        <v>22</v>
      </c>
      <c r="C28" s="128"/>
      <c r="D28" s="202">
        <f>SUM(D14:D27)</f>
        <v>0</v>
      </c>
      <c r="E28" s="201"/>
      <c r="F28" s="128"/>
      <c r="G28" s="200">
        <f>SUM(G14:G27)</f>
        <v>0</v>
      </c>
      <c r="H28" s="199">
        <f>SUM(H14:H27)</f>
        <v>0</v>
      </c>
      <c r="I28" s="192">
        <f>G28+H28</f>
        <v>0</v>
      </c>
      <c r="J28" s="128"/>
      <c r="K28" s="192" t="str">
        <f>IF(D28=0,"",D28-I28)</f>
        <v/>
      </c>
      <c r="L28" s="131"/>
      <c r="M28" s="191"/>
      <c r="N28" s="93"/>
    </row>
    <row r="29" spans="1:14" ht="3.75" customHeight="1" thickBot="1" x14ac:dyDescent="0.25">
      <c r="A29" s="91"/>
      <c r="B29" s="224"/>
      <c r="C29" s="6"/>
      <c r="D29" s="133"/>
      <c r="E29" s="134"/>
      <c r="F29" s="135"/>
      <c r="G29" s="136"/>
      <c r="H29" s="136"/>
      <c r="I29" s="136"/>
      <c r="J29" s="135"/>
      <c r="K29" s="136"/>
      <c r="L29" s="135"/>
      <c r="M29" s="137"/>
      <c r="N29" s="93"/>
    </row>
    <row r="30" spans="1:14" ht="26.25" thickBot="1" x14ac:dyDescent="0.25">
      <c r="A30" s="91"/>
      <c r="B30" s="300" t="s">
        <v>23</v>
      </c>
      <c r="C30" s="92"/>
      <c r="D30" s="197" t="s">
        <v>10</v>
      </c>
      <c r="E30" s="204" t="s">
        <v>11</v>
      </c>
      <c r="F30" s="92"/>
      <c r="G30" s="357" t="str">
        <f>IF(I39=0,"",IF(D39=0,"Preencher coluna Orçamento para melhor funcionamento da Planilha.",IF(I39&lt;(D39*80%),"Sinal Verde - Abaixo do Orçado",IF(D39=I39,"Sinal Amarelo - Igual ao Orçado",IF(D39&gt;I39,"Sinal Amarelo - Próximo ao Orçado","Sinal Vermelho - Passou do Orçado")))))</f>
        <v/>
      </c>
      <c r="H30" s="358"/>
      <c r="I30" s="204" t="s">
        <v>11</v>
      </c>
      <c r="J30" s="92"/>
      <c r="K30" s="198" t="s">
        <v>10</v>
      </c>
      <c r="L30" s="138"/>
      <c r="M30" s="198" t="s">
        <v>107</v>
      </c>
      <c r="N30" s="93"/>
    </row>
    <row r="31" spans="1:14" ht="12.75" customHeight="1" x14ac:dyDescent="0.2">
      <c r="A31" s="91"/>
      <c r="B31" s="121" t="s">
        <v>128</v>
      </c>
      <c r="C31" s="91"/>
      <c r="D31" s="122"/>
      <c r="E31" s="393" t="str">
        <f>IF(D39=0,"",D39/D130)</f>
        <v/>
      </c>
      <c r="F31" s="91"/>
      <c r="G31" s="97"/>
      <c r="H31" s="99"/>
      <c r="I31" s="393" t="str">
        <f>IF(I39=0,"",I39/I130)</f>
        <v/>
      </c>
      <c r="J31" s="91"/>
      <c r="K31" s="100" t="str">
        <f t="shared" ref="K31:K38" si="4">IF(D31=0,"",(D31-G31-H31))</f>
        <v/>
      </c>
      <c r="L31" s="94"/>
      <c r="M31" s="101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93"/>
    </row>
    <row r="32" spans="1:14" ht="12.75" customHeight="1" x14ac:dyDescent="0.2">
      <c r="A32" s="91"/>
      <c r="B32" s="96" t="s">
        <v>24</v>
      </c>
      <c r="C32" s="91"/>
      <c r="D32" s="122"/>
      <c r="E32" s="394"/>
      <c r="F32" s="91"/>
      <c r="G32" s="97"/>
      <c r="H32" s="99"/>
      <c r="I32" s="394"/>
      <c r="J32" s="91"/>
      <c r="K32" s="100" t="str">
        <f t="shared" si="4"/>
        <v/>
      </c>
      <c r="L32" s="94"/>
      <c r="M32" s="101" t="str">
        <f t="shared" si="5"/>
        <v/>
      </c>
      <c r="N32" s="93"/>
    </row>
    <row r="33" spans="1:14" ht="12.75" customHeight="1" x14ac:dyDescent="0.2">
      <c r="A33" s="91"/>
      <c r="B33" s="96" t="s">
        <v>25</v>
      </c>
      <c r="C33" s="91"/>
      <c r="D33" s="122"/>
      <c r="E33" s="394"/>
      <c r="F33" s="91"/>
      <c r="G33" s="122"/>
      <c r="H33" s="122"/>
      <c r="I33" s="394"/>
      <c r="J33" s="91"/>
      <c r="K33" s="100" t="str">
        <f t="shared" si="4"/>
        <v/>
      </c>
      <c r="L33" s="94"/>
      <c r="M33" s="101" t="str">
        <f t="shared" si="5"/>
        <v/>
      </c>
      <c r="N33" s="93"/>
    </row>
    <row r="34" spans="1:14" ht="12.75" customHeight="1" x14ac:dyDescent="0.2">
      <c r="A34" s="91"/>
      <c r="B34" s="96" t="s">
        <v>20</v>
      </c>
      <c r="C34" s="91"/>
      <c r="D34" s="122"/>
      <c r="E34" s="394"/>
      <c r="F34" s="91"/>
      <c r="G34" s="125"/>
      <c r="H34" s="126"/>
      <c r="I34" s="394"/>
      <c r="J34" s="91"/>
      <c r="K34" s="100" t="str">
        <f t="shared" si="4"/>
        <v/>
      </c>
      <c r="L34" s="94"/>
      <c r="M34" s="101" t="str">
        <f t="shared" si="5"/>
        <v/>
      </c>
      <c r="N34" s="93"/>
    </row>
    <row r="35" spans="1:14" ht="12.75" customHeight="1" x14ac:dyDescent="0.2">
      <c r="A35" s="91"/>
      <c r="B35" s="96" t="s">
        <v>21</v>
      </c>
      <c r="C35" s="91"/>
      <c r="D35" s="122"/>
      <c r="E35" s="394"/>
      <c r="F35" s="91"/>
      <c r="G35" s="122"/>
      <c r="H35" s="122"/>
      <c r="I35" s="394"/>
      <c r="J35" s="91"/>
      <c r="K35" s="100" t="str">
        <f t="shared" si="4"/>
        <v/>
      </c>
      <c r="L35" s="94"/>
      <c r="M35" s="101" t="str">
        <f t="shared" si="5"/>
        <v/>
      </c>
      <c r="N35" s="93"/>
    </row>
    <row r="36" spans="1:14" ht="12.75" customHeight="1" x14ac:dyDescent="0.2">
      <c r="A36" s="91"/>
      <c r="B36" s="105"/>
      <c r="C36" s="91"/>
      <c r="D36" s="122"/>
      <c r="E36" s="394"/>
      <c r="F36" s="91"/>
      <c r="G36" s="122"/>
      <c r="H36" s="122"/>
      <c r="I36" s="394"/>
      <c r="J36" s="91"/>
      <c r="K36" s="100" t="str">
        <f t="shared" si="4"/>
        <v/>
      </c>
      <c r="L36" s="94"/>
      <c r="M36" s="101" t="str">
        <f t="shared" si="5"/>
        <v/>
      </c>
      <c r="N36" s="93"/>
    </row>
    <row r="37" spans="1:14" ht="12.75" customHeight="1" x14ac:dyDescent="0.2">
      <c r="A37" s="91"/>
      <c r="B37" s="105"/>
      <c r="C37" s="91"/>
      <c r="D37" s="122"/>
      <c r="E37" s="394"/>
      <c r="F37" s="91"/>
      <c r="G37" s="122"/>
      <c r="H37" s="122"/>
      <c r="I37" s="394"/>
      <c r="J37" s="91"/>
      <c r="K37" s="100" t="str">
        <f t="shared" si="4"/>
        <v/>
      </c>
      <c r="L37" s="94"/>
      <c r="M37" s="101" t="str">
        <f t="shared" si="5"/>
        <v/>
      </c>
      <c r="N37" s="93"/>
    </row>
    <row r="38" spans="1:14" ht="13.5" customHeight="1" thickBot="1" x14ac:dyDescent="0.25">
      <c r="A38" s="91"/>
      <c r="B38" s="140"/>
      <c r="C38" s="91"/>
      <c r="D38" s="122"/>
      <c r="E38" s="395"/>
      <c r="F38" s="91"/>
      <c r="G38" s="122"/>
      <c r="H38" s="122"/>
      <c r="I38" s="395"/>
      <c r="J38" s="91"/>
      <c r="K38" s="100" t="str">
        <f t="shared" si="4"/>
        <v/>
      </c>
      <c r="L38" s="94"/>
      <c r="M38" s="101" t="str">
        <f t="shared" si="5"/>
        <v/>
      </c>
      <c r="N38" s="93"/>
    </row>
    <row r="39" spans="1:14" ht="13.5" thickBot="1" x14ac:dyDescent="0.25">
      <c r="A39" s="142"/>
      <c r="B39" s="203" t="s">
        <v>26</v>
      </c>
      <c r="C39" s="143"/>
      <c r="D39" s="205">
        <f>SUM(D31:D38)</f>
        <v>0</v>
      </c>
      <c r="E39" s="205"/>
      <c r="F39" s="143"/>
      <c r="G39" s="205">
        <f>SUM(G31:G38)</f>
        <v>0</v>
      </c>
      <c r="H39" s="205">
        <f>SUM(H31:H38)</f>
        <v>0</v>
      </c>
      <c r="I39" s="205">
        <f>G39+H39</f>
        <v>0</v>
      </c>
      <c r="J39" s="143"/>
      <c r="K39" s="192" t="str">
        <f>IF(D39=0,"",D39-I39)</f>
        <v/>
      </c>
      <c r="L39" s="144"/>
      <c r="M39" s="192"/>
      <c r="N39" s="93"/>
    </row>
    <row r="40" spans="1:14" ht="3.75" customHeight="1" thickBot="1" x14ac:dyDescent="0.25">
      <c r="A40" s="91"/>
      <c r="B40" s="132"/>
      <c r="C40" s="6"/>
      <c r="D40" s="133"/>
      <c r="E40" s="134"/>
      <c r="F40" s="135"/>
      <c r="G40" s="136"/>
      <c r="H40" s="136"/>
      <c r="I40" s="136"/>
      <c r="J40" s="135"/>
      <c r="K40" s="136"/>
      <c r="L40" s="135"/>
      <c r="M40" s="137"/>
      <c r="N40" s="93"/>
    </row>
    <row r="41" spans="1:14" ht="26.25" thickBot="1" x14ac:dyDescent="0.25">
      <c r="A41" s="91"/>
      <c r="B41" s="300" t="s">
        <v>27</v>
      </c>
      <c r="C41" s="92"/>
      <c r="D41" s="206" t="s">
        <v>10</v>
      </c>
      <c r="E41" s="204" t="s">
        <v>11</v>
      </c>
      <c r="F41" s="92"/>
      <c r="G41" s="357" t="str">
        <f>IF(I50=0,"",IF(D50=0,"Preencher coluna Orçamento para melhor funcionamento da Planilha.",IF(I50&lt;(D50*80%),"Sinal Verde - Abaixo do Orçado",IF(D50=I50,"Sinal Amarelo - Igual ao Orçado",IF(D50&gt;I50,"Sinal Amarelo - Próximo ao Orçado","Sinal Vermelho - Passou do Orçado")))))</f>
        <v/>
      </c>
      <c r="H41" s="358"/>
      <c r="I41" s="204" t="s">
        <v>11</v>
      </c>
      <c r="J41" s="92"/>
      <c r="K41" s="198" t="s">
        <v>10</v>
      </c>
      <c r="L41" s="138"/>
      <c r="M41" s="198" t="s">
        <v>107</v>
      </c>
      <c r="N41" s="93"/>
    </row>
    <row r="42" spans="1:14" ht="12.75" customHeight="1" x14ac:dyDescent="0.2">
      <c r="A42" s="91"/>
      <c r="B42" s="121" t="s">
        <v>28</v>
      </c>
      <c r="C42" s="91"/>
      <c r="D42" s="122"/>
      <c r="E42" s="393" t="str">
        <f>IF(D50=0,"",D50/D130)</f>
        <v/>
      </c>
      <c r="F42" s="91"/>
      <c r="G42" s="97"/>
      <c r="H42" s="99"/>
      <c r="I42" s="393" t="str">
        <f>IF(I50=0,"",I50/I130)</f>
        <v/>
      </c>
      <c r="J42" s="91"/>
      <c r="K42" s="100" t="str">
        <f t="shared" ref="K42:K49" si="6">IF(D42=0,"",(D42-G42-H42))</f>
        <v/>
      </c>
      <c r="L42" s="94"/>
      <c r="M42" s="101" t="str">
        <f t="shared" ref="M42:M49" si="7">IF((G42+H42)=0,"",IF(D42=0,"",IF((G42+H42)&lt;(D42*80%),"Abaixo do Orçado",IF(D42=(G42+H42),"Igual ao Orçado",IF(D42&gt;(G42+H42),"Próximo ao Orçado","Passou do Orçado")))))</f>
        <v/>
      </c>
      <c r="N42" s="93"/>
    </row>
    <row r="43" spans="1:14" x14ac:dyDescent="0.2">
      <c r="A43" s="91"/>
      <c r="B43" s="96" t="s">
        <v>29</v>
      </c>
      <c r="C43" s="91"/>
      <c r="D43" s="122"/>
      <c r="E43" s="394"/>
      <c r="F43" s="91"/>
      <c r="G43" s="97"/>
      <c r="H43" s="99"/>
      <c r="I43" s="394"/>
      <c r="J43" s="91"/>
      <c r="K43" s="100" t="str">
        <f t="shared" si="6"/>
        <v/>
      </c>
      <c r="L43" s="94"/>
      <c r="M43" s="101" t="str">
        <f t="shared" si="7"/>
        <v/>
      </c>
      <c r="N43" s="93"/>
    </row>
    <row r="44" spans="1:14" ht="12.75" customHeight="1" x14ac:dyDescent="0.2">
      <c r="A44" s="91"/>
      <c r="B44" s="96" t="s">
        <v>30</v>
      </c>
      <c r="C44" s="91"/>
      <c r="D44" s="122"/>
      <c r="E44" s="394"/>
      <c r="F44" s="91"/>
      <c r="G44" s="97"/>
      <c r="H44" s="99"/>
      <c r="I44" s="394"/>
      <c r="J44" s="91"/>
      <c r="K44" s="100" t="str">
        <f t="shared" si="6"/>
        <v/>
      </c>
      <c r="L44" s="94"/>
      <c r="M44" s="101" t="str">
        <f t="shared" si="7"/>
        <v/>
      </c>
      <c r="N44" s="93"/>
    </row>
    <row r="45" spans="1:14" ht="12.75" customHeight="1" x14ac:dyDescent="0.2">
      <c r="A45" s="91"/>
      <c r="B45" s="96" t="s">
        <v>20</v>
      </c>
      <c r="C45" s="91"/>
      <c r="D45" s="122"/>
      <c r="E45" s="394"/>
      <c r="F45" s="91"/>
      <c r="G45" s="97"/>
      <c r="H45" s="99"/>
      <c r="I45" s="394"/>
      <c r="J45" s="91"/>
      <c r="K45" s="100" t="str">
        <f t="shared" si="6"/>
        <v/>
      </c>
      <c r="L45" s="94"/>
      <c r="M45" s="101" t="str">
        <f t="shared" si="7"/>
        <v/>
      </c>
      <c r="N45" s="93"/>
    </row>
    <row r="46" spans="1:14" ht="12.75" customHeight="1" x14ac:dyDescent="0.2">
      <c r="A46" s="91"/>
      <c r="B46" s="96" t="s">
        <v>21</v>
      </c>
      <c r="C46" s="91"/>
      <c r="D46" s="122"/>
      <c r="E46" s="394"/>
      <c r="F46" s="91"/>
      <c r="G46" s="122"/>
      <c r="H46" s="122"/>
      <c r="I46" s="394"/>
      <c r="J46" s="91"/>
      <c r="K46" s="100" t="str">
        <f t="shared" si="6"/>
        <v/>
      </c>
      <c r="L46" s="94"/>
      <c r="M46" s="101" t="str">
        <f t="shared" si="7"/>
        <v/>
      </c>
      <c r="N46" s="93"/>
    </row>
    <row r="47" spans="1:14" ht="12.75" customHeight="1" x14ac:dyDescent="0.2">
      <c r="A47" s="91"/>
      <c r="B47" s="105"/>
      <c r="C47" s="91"/>
      <c r="D47" s="122"/>
      <c r="E47" s="394"/>
      <c r="F47" s="91"/>
      <c r="G47" s="122"/>
      <c r="H47" s="122"/>
      <c r="I47" s="394"/>
      <c r="J47" s="91"/>
      <c r="K47" s="100" t="str">
        <f t="shared" si="6"/>
        <v/>
      </c>
      <c r="L47" s="94"/>
      <c r="M47" s="101" t="str">
        <f t="shared" si="7"/>
        <v/>
      </c>
      <c r="N47" s="93"/>
    </row>
    <row r="48" spans="1:14" ht="12.75" customHeight="1" x14ac:dyDescent="0.2">
      <c r="A48" s="91"/>
      <c r="B48" s="105"/>
      <c r="C48" s="91"/>
      <c r="D48" s="122"/>
      <c r="E48" s="394"/>
      <c r="F48" s="91"/>
      <c r="G48" s="122"/>
      <c r="H48" s="122"/>
      <c r="I48" s="394"/>
      <c r="J48" s="91"/>
      <c r="K48" s="100" t="str">
        <f t="shared" si="6"/>
        <v/>
      </c>
      <c r="L48" s="94"/>
      <c r="M48" s="101" t="str">
        <f t="shared" si="7"/>
        <v/>
      </c>
      <c r="N48" s="93"/>
    </row>
    <row r="49" spans="1:14" ht="13.5" customHeight="1" thickBot="1" x14ac:dyDescent="0.25">
      <c r="A49" s="91"/>
      <c r="B49" s="140"/>
      <c r="C49" s="91"/>
      <c r="D49" s="122"/>
      <c r="E49" s="395"/>
      <c r="F49" s="91"/>
      <c r="G49" s="122"/>
      <c r="H49" s="122"/>
      <c r="I49" s="395"/>
      <c r="J49" s="91"/>
      <c r="K49" s="100" t="str">
        <f t="shared" si="6"/>
        <v/>
      </c>
      <c r="L49" s="94"/>
      <c r="M49" s="101" t="str">
        <f t="shared" si="7"/>
        <v/>
      </c>
      <c r="N49" s="93"/>
    </row>
    <row r="50" spans="1:14" ht="13.5" thickBot="1" x14ac:dyDescent="0.25">
      <c r="A50" s="91"/>
      <c r="B50" s="207" t="s">
        <v>31</v>
      </c>
      <c r="C50" s="128"/>
      <c r="D50" s="208">
        <f>SUM(D42:D49)</f>
        <v>0</v>
      </c>
      <c r="E50" s="205"/>
      <c r="F50" s="128"/>
      <c r="G50" s="208">
        <f>SUM(G42:G49)</f>
        <v>0</v>
      </c>
      <c r="H50" s="209">
        <f>SUM(H42:H49)</f>
        <v>0</v>
      </c>
      <c r="I50" s="205">
        <f>G50+H50</f>
        <v>0</v>
      </c>
      <c r="J50" s="128"/>
      <c r="K50" s="192" t="str">
        <f>IF(D50=0,"",D50-I50)</f>
        <v/>
      </c>
      <c r="L50" s="145"/>
      <c r="M50" s="210"/>
      <c r="N50" s="93"/>
    </row>
    <row r="51" spans="1:14" ht="3.75" customHeight="1" thickBot="1" x14ac:dyDescent="0.25">
      <c r="A51" s="91"/>
      <c r="B51" s="132"/>
      <c r="C51" s="6"/>
      <c r="D51" s="133"/>
      <c r="E51" s="134"/>
      <c r="F51" s="135"/>
      <c r="G51" s="136"/>
      <c r="H51" s="136"/>
      <c r="I51" s="136"/>
      <c r="J51" s="135"/>
      <c r="K51" s="136"/>
      <c r="L51" s="135"/>
      <c r="M51" s="137"/>
      <c r="N51" s="93"/>
    </row>
    <row r="52" spans="1:14" ht="27" customHeight="1" thickBot="1" x14ac:dyDescent="0.25">
      <c r="A52" s="91"/>
      <c r="B52" s="300" t="s">
        <v>121</v>
      </c>
      <c r="C52" s="92"/>
      <c r="D52" s="206" t="s">
        <v>10</v>
      </c>
      <c r="E52" s="204" t="s">
        <v>11</v>
      </c>
      <c r="F52" s="92"/>
      <c r="G52" s="357" t="str">
        <f>IF(I62=0,"",IF(D62=0,"Preencher coluna Orçamento para melhor funcionamento da Planilha.",IF(I62&lt;(D62*80%),"Sinal Verde - Abaixo do Orçado",IF(D62=I62,"Sinal Amarelo - Igual ao Orçado",IF(D62&gt;I62,"Sinal Amarelo - Próximo ao Orçado","Sinal Vermelho - Passou do Orçado")))))</f>
        <v/>
      </c>
      <c r="H52" s="358"/>
      <c r="I52" s="204" t="s">
        <v>11</v>
      </c>
      <c r="J52" s="92"/>
      <c r="K52" s="198" t="s">
        <v>10</v>
      </c>
      <c r="L52" s="138"/>
      <c r="M52" s="198" t="s">
        <v>107</v>
      </c>
      <c r="N52" s="93"/>
    </row>
    <row r="53" spans="1:14" ht="12.75" customHeight="1" x14ac:dyDescent="0.2">
      <c r="A53" s="91"/>
      <c r="B53" s="121" t="s">
        <v>112</v>
      </c>
      <c r="C53" s="91"/>
      <c r="D53" s="122"/>
      <c r="E53" s="393" t="str">
        <f>IF(D62=0,"",D62/D130)</f>
        <v/>
      </c>
      <c r="F53" s="91"/>
      <c r="G53" s="97"/>
      <c r="H53" s="122"/>
      <c r="I53" s="393" t="str">
        <f>IF(I62=0,"",I62/I130)</f>
        <v/>
      </c>
      <c r="J53" s="91"/>
      <c r="K53" s="100" t="str">
        <f t="shared" ref="K53:K61" si="8">IF(D53=0,"",(D53-G53-H53))</f>
        <v/>
      </c>
      <c r="L53" s="94"/>
      <c r="M53" s="101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93"/>
    </row>
    <row r="54" spans="1:14" x14ac:dyDescent="0.2">
      <c r="A54" s="91"/>
      <c r="B54" s="96" t="s">
        <v>47</v>
      </c>
      <c r="C54" s="91"/>
      <c r="D54" s="122"/>
      <c r="E54" s="394"/>
      <c r="F54" s="91"/>
      <c r="G54" s="97"/>
      <c r="H54" s="122"/>
      <c r="I54" s="394"/>
      <c r="J54" s="91"/>
      <c r="K54" s="100" t="str">
        <f t="shared" si="8"/>
        <v/>
      </c>
      <c r="L54" s="94"/>
      <c r="M54" s="101" t="str">
        <f t="shared" si="9"/>
        <v/>
      </c>
      <c r="N54" s="93"/>
    </row>
    <row r="55" spans="1:14" ht="12.75" customHeight="1" x14ac:dyDescent="0.2">
      <c r="A55" s="91"/>
      <c r="B55" s="96" t="s">
        <v>48</v>
      </c>
      <c r="C55" s="91"/>
      <c r="D55" s="122"/>
      <c r="E55" s="394"/>
      <c r="F55" s="91"/>
      <c r="G55" s="97"/>
      <c r="H55" s="122"/>
      <c r="I55" s="394"/>
      <c r="J55" s="91"/>
      <c r="K55" s="100" t="str">
        <f t="shared" si="8"/>
        <v/>
      </c>
      <c r="L55" s="94"/>
      <c r="M55" s="101" t="str">
        <f t="shared" si="9"/>
        <v/>
      </c>
      <c r="N55" s="93"/>
    </row>
    <row r="56" spans="1:14" ht="12.75" customHeight="1" x14ac:dyDescent="0.2">
      <c r="A56" s="91"/>
      <c r="B56" s="96" t="s">
        <v>127</v>
      </c>
      <c r="C56" s="91"/>
      <c r="D56" s="122"/>
      <c r="E56" s="394"/>
      <c r="F56" s="91"/>
      <c r="G56" s="122"/>
      <c r="H56" s="122"/>
      <c r="I56" s="394"/>
      <c r="J56" s="91"/>
      <c r="K56" s="100" t="str">
        <f t="shared" si="8"/>
        <v/>
      </c>
      <c r="L56" s="94"/>
      <c r="M56" s="101" t="str">
        <f t="shared" si="9"/>
        <v/>
      </c>
      <c r="N56" s="93"/>
    </row>
    <row r="57" spans="1:14" ht="12.75" customHeight="1" x14ac:dyDescent="0.2">
      <c r="A57" s="91"/>
      <c r="B57" s="96" t="s">
        <v>38</v>
      </c>
      <c r="C57" s="91"/>
      <c r="D57" s="122"/>
      <c r="E57" s="394"/>
      <c r="F57" s="91"/>
      <c r="G57" s="122"/>
      <c r="H57" s="122"/>
      <c r="I57" s="394"/>
      <c r="J57" s="91"/>
      <c r="K57" s="100" t="str">
        <f t="shared" si="8"/>
        <v/>
      </c>
      <c r="L57" s="94"/>
      <c r="M57" s="101" t="str">
        <f t="shared" si="9"/>
        <v/>
      </c>
      <c r="N57" s="93"/>
    </row>
    <row r="58" spans="1:14" ht="12.75" customHeight="1" x14ac:dyDescent="0.2">
      <c r="A58" s="91"/>
      <c r="B58" s="96" t="s">
        <v>39</v>
      </c>
      <c r="C58" s="91"/>
      <c r="D58" s="122"/>
      <c r="E58" s="394"/>
      <c r="F58" s="91"/>
      <c r="G58" s="122"/>
      <c r="H58" s="122"/>
      <c r="I58" s="394"/>
      <c r="J58" s="91"/>
      <c r="K58" s="100" t="str">
        <f t="shared" si="8"/>
        <v/>
      </c>
      <c r="L58" s="94"/>
      <c r="M58" s="101" t="str">
        <f t="shared" si="9"/>
        <v/>
      </c>
      <c r="N58" s="93"/>
    </row>
    <row r="59" spans="1:14" ht="12.75" customHeight="1" x14ac:dyDescent="0.2">
      <c r="A59" s="91"/>
      <c r="B59" s="96"/>
      <c r="C59" s="91"/>
      <c r="D59" s="122"/>
      <c r="E59" s="394"/>
      <c r="F59" s="91"/>
      <c r="G59" s="122"/>
      <c r="H59" s="122"/>
      <c r="I59" s="394"/>
      <c r="J59" s="91"/>
      <c r="K59" s="100" t="str">
        <f t="shared" si="8"/>
        <v/>
      </c>
      <c r="L59" s="94"/>
      <c r="M59" s="101" t="str">
        <f t="shared" si="9"/>
        <v/>
      </c>
      <c r="N59" s="93"/>
    </row>
    <row r="60" spans="1:14" ht="12.75" customHeight="1" x14ac:dyDescent="0.2">
      <c r="A60" s="91"/>
      <c r="B60" s="96"/>
      <c r="C60" s="91"/>
      <c r="D60" s="122"/>
      <c r="E60" s="394"/>
      <c r="F60" s="91"/>
      <c r="G60" s="122"/>
      <c r="H60" s="122"/>
      <c r="I60" s="394"/>
      <c r="J60" s="91"/>
      <c r="K60" s="100" t="str">
        <f t="shared" si="8"/>
        <v/>
      </c>
      <c r="L60" s="94"/>
      <c r="M60" s="101" t="str">
        <f t="shared" si="9"/>
        <v/>
      </c>
      <c r="N60" s="93"/>
    </row>
    <row r="61" spans="1:14" ht="13.5" customHeight="1" thickBot="1" x14ac:dyDescent="0.25">
      <c r="A61" s="91"/>
      <c r="B61" s="140"/>
      <c r="C61" s="128"/>
      <c r="D61" s="146"/>
      <c r="E61" s="395"/>
      <c r="F61" s="91"/>
      <c r="G61" s="146"/>
      <c r="H61" s="146"/>
      <c r="I61" s="395"/>
      <c r="J61" s="91"/>
      <c r="K61" s="100" t="str">
        <f t="shared" si="8"/>
        <v/>
      </c>
      <c r="L61" s="94"/>
      <c r="M61" s="101" t="str">
        <f t="shared" si="9"/>
        <v/>
      </c>
      <c r="N61" s="93"/>
    </row>
    <row r="62" spans="1:14" ht="13.5" thickBot="1" x14ac:dyDescent="0.25">
      <c r="A62" s="91"/>
      <c r="B62" s="207" t="s">
        <v>40</v>
      </c>
      <c r="C62" s="128"/>
      <c r="D62" s="205">
        <f>SUM(D53:D61)</f>
        <v>0</v>
      </c>
      <c r="E62" s="211"/>
      <c r="F62" s="128"/>
      <c r="G62" s="202">
        <f>SUM(G53:G61)</f>
        <v>0</v>
      </c>
      <c r="H62" s="212">
        <f>SUM(H53:H61)</f>
        <v>0</v>
      </c>
      <c r="I62" s="211">
        <f>G62+H62</f>
        <v>0</v>
      </c>
      <c r="J62" s="128"/>
      <c r="K62" s="192" t="str">
        <f>IF(D62=0,"",D62-I62)</f>
        <v/>
      </c>
      <c r="L62" s="145"/>
      <c r="M62" s="192"/>
      <c r="N62" s="93"/>
    </row>
    <row r="63" spans="1:14" ht="3.75" customHeight="1" thickBot="1" x14ac:dyDescent="0.25">
      <c r="A63" s="91"/>
      <c r="B63" s="132"/>
      <c r="C63" s="6"/>
      <c r="D63" s="133"/>
      <c r="E63" s="134"/>
      <c r="F63" s="135"/>
      <c r="G63" s="136"/>
      <c r="H63" s="136"/>
      <c r="I63" s="136"/>
      <c r="J63" s="135"/>
      <c r="K63" s="136"/>
      <c r="L63" s="135"/>
      <c r="M63" s="137"/>
      <c r="N63" s="93"/>
    </row>
    <row r="64" spans="1:14" ht="26.25" thickBot="1" x14ac:dyDescent="0.25">
      <c r="A64" s="91"/>
      <c r="B64" s="300" t="s">
        <v>41</v>
      </c>
      <c r="C64" s="92"/>
      <c r="D64" s="206" t="s">
        <v>10</v>
      </c>
      <c r="E64" s="204" t="s">
        <v>11</v>
      </c>
      <c r="F64" s="92"/>
      <c r="G64" s="357" t="str">
        <f>IF(I74=0,"",IF(D74=0,"Preencher coluna Orçamento para melhor funcionamento da Planilha.",IF(I74&lt;(D74*80%),"Sinal Verde - Abaixo do Orçado",IF(D74=I74,"Sinal Amarelo - Igual ao Orçado",IF(D74&gt;I74,"Sinal Amarelo - Próximo ao Orçado","Sinal Vermelho - Passou do Orçado")))))</f>
        <v/>
      </c>
      <c r="H64" s="358"/>
      <c r="I64" s="204" t="s">
        <v>11</v>
      </c>
      <c r="J64" s="92"/>
      <c r="K64" s="198" t="s">
        <v>10</v>
      </c>
      <c r="L64" s="138"/>
      <c r="M64" s="198" t="s">
        <v>107</v>
      </c>
      <c r="N64" s="93"/>
    </row>
    <row r="65" spans="1:14" ht="12.75" customHeight="1" x14ac:dyDescent="0.2">
      <c r="A65" s="91"/>
      <c r="B65" s="121" t="s">
        <v>42</v>
      </c>
      <c r="C65" s="91"/>
      <c r="D65" s="122"/>
      <c r="E65" s="393" t="str">
        <f>IF(D74=0,"",D74/D130)</f>
        <v/>
      </c>
      <c r="F65" s="91"/>
      <c r="G65" s="97"/>
      <c r="H65" s="99"/>
      <c r="I65" s="393" t="str">
        <f>IF(I74=0,"",I74/I130)</f>
        <v/>
      </c>
      <c r="J65" s="91"/>
      <c r="K65" s="100" t="str">
        <f t="shared" ref="K65:K73" si="10">IF(D65=0,"",(D65-G65-H65))</f>
        <v/>
      </c>
      <c r="L65" s="94"/>
      <c r="M65" s="101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93"/>
    </row>
    <row r="66" spans="1:14" x14ac:dyDescent="0.2">
      <c r="A66" s="91"/>
      <c r="B66" s="96" t="s">
        <v>43</v>
      </c>
      <c r="C66" s="91"/>
      <c r="D66" s="122"/>
      <c r="E66" s="394"/>
      <c r="F66" s="91"/>
      <c r="G66" s="97"/>
      <c r="H66" s="99"/>
      <c r="I66" s="394"/>
      <c r="J66" s="91"/>
      <c r="K66" s="100" t="str">
        <f t="shared" si="10"/>
        <v/>
      </c>
      <c r="L66" s="94"/>
      <c r="M66" s="101" t="str">
        <f t="shared" si="11"/>
        <v/>
      </c>
      <c r="N66" s="93"/>
    </row>
    <row r="67" spans="1:14" ht="12.75" customHeight="1" x14ac:dyDescent="0.2">
      <c r="A67" s="91"/>
      <c r="B67" s="96" t="s">
        <v>44</v>
      </c>
      <c r="C67" s="91"/>
      <c r="D67" s="122"/>
      <c r="E67" s="394"/>
      <c r="F67" s="91"/>
      <c r="G67" s="97"/>
      <c r="H67" s="99"/>
      <c r="I67" s="394"/>
      <c r="J67" s="91"/>
      <c r="K67" s="100" t="str">
        <f t="shared" si="10"/>
        <v/>
      </c>
      <c r="L67" s="94"/>
      <c r="M67" s="101" t="str">
        <f t="shared" si="11"/>
        <v/>
      </c>
      <c r="N67" s="93"/>
    </row>
    <row r="68" spans="1:14" ht="12.75" customHeight="1" x14ac:dyDescent="0.2">
      <c r="A68" s="91"/>
      <c r="B68" s="96" t="s">
        <v>45</v>
      </c>
      <c r="C68" s="91"/>
      <c r="D68" s="122"/>
      <c r="E68" s="394"/>
      <c r="F68" s="91"/>
      <c r="G68" s="97"/>
      <c r="H68" s="99"/>
      <c r="I68" s="394"/>
      <c r="J68" s="91"/>
      <c r="K68" s="100" t="str">
        <f t="shared" si="10"/>
        <v/>
      </c>
      <c r="L68" s="94"/>
      <c r="M68" s="101" t="str">
        <f t="shared" si="11"/>
        <v/>
      </c>
      <c r="N68" s="93"/>
    </row>
    <row r="69" spans="1:14" ht="12.75" customHeight="1" x14ac:dyDescent="0.2">
      <c r="A69" s="91"/>
      <c r="B69" s="96" t="s">
        <v>38</v>
      </c>
      <c r="C69" s="91"/>
      <c r="D69" s="122"/>
      <c r="E69" s="394"/>
      <c r="F69" s="91"/>
      <c r="G69" s="97"/>
      <c r="H69" s="99"/>
      <c r="I69" s="394"/>
      <c r="J69" s="91"/>
      <c r="K69" s="100" t="str">
        <f t="shared" si="10"/>
        <v/>
      </c>
      <c r="L69" s="94"/>
      <c r="M69" s="101" t="str">
        <f t="shared" si="11"/>
        <v/>
      </c>
      <c r="N69" s="93"/>
    </row>
    <row r="70" spans="1:14" ht="12.75" customHeight="1" x14ac:dyDescent="0.2">
      <c r="A70" s="91"/>
      <c r="B70" s="96" t="s">
        <v>39</v>
      </c>
      <c r="C70" s="91"/>
      <c r="D70" s="122"/>
      <c r="E70" s="394"/>
      <c r="F70" s="91"/>
      <c r="G70" s="97"/>
      <c r="H70" s="99"/>
      <c r="I70" s="394"/>
      <c r="J70" s="91"/>
      <c r="K70" s="100" t="str">
        <f t="shared" si="10"/>
        <v/>
      </c>
      <c r="L70" s="94"/>
      <c r="M70" s="101" t="str">
        <f t="shared" si="11"/>
        <v/>
      </c>
      <c r="N70" s="93"/>
    </row>
    <row r="71" spans="1:14" ht="12.75" customHeight="1" x14ac:dyDescent="0.2">
      <c r="A71" s="91"/>
      <c r="B71" s="105"/>
      <c r="C71" s="91"/>
      <c r="D71" s="122"/>
      <c r="E71" s="394"/>
      <c r="F71" s="91"/>
      <c r="G71" s="125"/>
      <c r="H71" s="126"/>
      <c r="I71" s="394"/>
      <c r="J71" s="91"/>
      <c r="K71" s="100" t="str">
        <f t="shared" si="10"/>
        <v/>
      </c>
      <c r="L71" s="94"/>
      <c r="M71" s="101" t="str">
        <f t="shared" si="11"/>
        <v/>
      </c>
      <c r="N71" s="93"/>
    </row>
    <row r="72" spans="1:14" ht="12.75" customHeight="1" x14ac:dyDescent="0.2">
      <c r="A72" s="91"/>
      <c r="B72" s="105"/>
      <c r="C72" s="91"/>
      <c r="D72" s="122"/>
      <c r="E72" s="394"/>
      <c r="F72" s="91"/>
      <c r="G72" s="122"/>
      <c r="H72" s="122"/>
      <c r="I72" s="394"/>
      <c r="J72" s="91"/>
      <c r="K72" s="100" t="str">
        <f t="shared" si="10"/>
        <v/>
      </c>
      <c r="L72" s="94"/>
      <c r="M72" s="101" t="str">
        <f t="shared" si="11"/>
        <v/>
      </c>
      <c r="N72" s="93"/>
    </row>
    <row r="73" spans="1:14" ht="13.5" customHeight="1" thickBot="1" x14ac:dyDescent="0.25">
      <c r="A73" s="91"/>
      <c r="B73" s="105"/>
      <c r="C73" s="91"/>
      <c r="D73" s="122"/>
      <c r="E73" s="395"/>
      <c r="F73" s="91"/>
      <c r="G73" s="122"/>
      <c r="H73" s="122"/>
      <c r="I73" s="395"/>
      <c r="J73" s="91"/>
      <c r="K73" s="100" t="str">
        <f t="shared" si="10"/>
        <v/>
      </c>
      <c r="L73" s="94"/>
      <c r="M73" s="101" t="str">
        <f t="shared" si="11"/>
        <v/>
      </c>
      <c r="N73" s="93"/>
    </row>
    <row r="74" spans="1:14" ht="13.5" thickBot="1" x14ac:dyDescent="0.25">
      <c r="A74" s="91"/>
      <c r="B74" s="203" t="s">
        <v>46</v>
      </c>
      <c r="C74" s="128"/>
      <c r="D74" s="208">
        <f>SUM(D65:D73)</f>
        <v>0</v>
      </c>
      <c r="E74" s="205"/>
      <c r="F74" s="128"/>
      <c r="G74" s="208">
        <f>SUM(G65:G73)</f>
        <v>0</v>
      </c>
      <c r="H74" s="209">
        <f>SUM(H65:H73)</f>
        <v>0</v>
      </c>
      <c r="I74" s="205">
        <f>G74+H74</f>
        <v>0</v>
      </c>
      <c r="J74" s="128"/>
      <c r="K74" s="192" t="str">
        <f>IF(D74=0,"",D74-I74)</f>
        <v/>
      </c>
      <c r="L74" s="145"/>
      <c r="M74" s="210"/>
      <c r="N74" s="93"/>
    </row>
    <row r="75" spans="1:14" ht="3.75" customHeight="1" thickBot="1" x14ac:dyDescent="0.25">
      <c r="A75" s="91"/>
      <c r="B75" s="132"/>
      <c r="C75" s="6"/>
      <c r="D75" s="133"/>
      <c r="E75" s="134"/>
      <c r="F75" s="135"/>
      <c r="G75" s="136"/>
      <c r="H75" s="136"/>
      <c r="I75" s="136"/>
      <c r="J75" s="135"/>
      <c r="K75" s="136"/>
      <c r="L75" s="135"/>
      <c r="M75" s="137"/>
      <c r="N75" s="93"/>
    </row>
    <row r="76" spans="1:14" ht="26.25" thickBot="1" x14ac:dyDescent="0.25">
      <c r="A76" s="91"/>
      <c r="B76" s="300" t="s">
        <v>122</v>
      </c>
      <c r="C76" s="92"/>
      <c r="D76" s="206" t="s">
        <v>10</v>
      </c>
      <c r="E76" s="204" t="s">
        <v>11</v>
      </c>
      <c r="F76" s="92"/>
      <c r="G76" s="357" t="str">
        <f>IF(I89=0,"",IF(D89=0,"Preencher coluna Orçamento para melhor funcionamento da Planilha.",IF(I89&lt;(D89*80%),"Sinal Verde - Abaixo do Orçado",IF(D89=I89,"Sinal Amarelo - Igual ao Orçado",IF(D89&gt;I89,"Sinal Amarelo - Próximo ao Orçado","Sinal Vermelho - Passou do Orçado")))))</f>
        <v/>
      </c>
      <c r="H76" s="358"/>
      <c r="I76" s="204" t="s">
        <v>11</v>
      </c>
      <c r="J76" s="92"/>
      <c r="K76" s="198" t="s">
        <v>10</v>
      </c>
      <c r="L76" s="138"/>
      <c r="M76" s="198" t="s">
        <v>107</v>
      </c>
      <c r="N76" s="93"/>
    </row>
    <row r="77" spans="1:14" ht="12.75" customHeight="1" x14ac:dyDescent="0.2">
      <c r="A77" s="91"/>
      <c r="B77" s="121" t="s">
        <v>32</v>
      </c>
      <c r="C77" s="91"/>
      <c r="D77" s="122"/>
      <c r="E77" s="393" t="str">
        <f>IF(D89=0,"",D89/D130)</f>
        <v/>
      </c>
      <c r="F77" s="91"/>
      <c r="G77" s="97"/>
      <c r="H77" s="99"/>
      <c r="I77" s="393" t="str">
        <f>IF(I89=0,"",I89/I130)</f>
        <v/>
      </c>
      <c r="J77" s="91"/>
      <c r="K77" s="100" t="str">
        <f t="shared" ref="K77:K88" si="12">IF(D77=0,"",(D77-G77-H77))</f>
        <v/>
      </c>
      <c r="L77" s="94"/>
      <c r="M77" s="101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93"/>
    </row>
    <row r="78" spans="1:14" x14ac:dyDescent="0.2">
      <c r="A78" s="91"/>
      <c r="B78" s="96" t="s">
        <v>33</v>
      </c>
      <c r="C78" s="91"/>
      <c r="D78" s="122"/>
      <c r="E78" s="394"/>
      <c r="F78" s="91"/>
      <c r="G78" s="97"/>
      <c r="H78" s="99"/>
      <c r="I78" s="394"/>
      <c r="J78" s="91"/>
      <c r="K78" s="100" t="str">
        <f t="shared" si="12"/>
        <v/>
      </c>
      <c r="L78" s="94"/>
      <c r="M78" s="101" t="str">
        <f t="shared" si="13"/>
        <v/>
      </c>
      <c r="N78" s="93"/>
    </row>
    <row r="79" spans="1:14" ht="12.75" customHeight="1" x14ac:dyDescent="0.2">
      <c r="A79" s="91"/>
      <c r="B79" s="96" t="s">
        <v>34</v>
      </c>
      <c r="C79" s="91"/>
      <c r="D79" s="122"/>
      <c r="E79" s="394"/>
      <c r="F79" s="91"/>
      <c r="G79" s="97"/>
      <c r="H79" s="99"/>
      <c r="I79" s="394"/>
      <c r="J79" s="91"/>
      <c r="K79" s="100" t="str">
        <f t="shared" si="12"/>
        <v/>
      </c>
      <c r="L79" s="94"/>
      <c r="M79" s="101" t="str">
        <f t="shared" si="13"/>
        <v/>
      </c>
      <c r="N79" s="93"/>
    </row>
    <row r="80" spans="1:14" ht="12.75" customHeight="1" x14ac:dyDescent="0.2">
      <c r="A80" s="91"/>
      <c r="B80" s="96" t="s">
        <v>35</v>
      </c>
      <c r="C80" s="91"/>
      <c r="D80" s="122"/>
      <c r="E80" s="394"/>
      <c r="F80" s="91"/>
      <c r="G80" s="97"/>
      <c r="H80" s="99"/>
      <c r="I80" s="394"/>
      <c r="J80" s="91"/>
      <c r="K80" s="100" t="str">
        <f t="shared" si="12"/>
        <v/>
      </c>
      <c r="L80" s="94"/>
      <c r="M80" s="101" t="str">
        <f t="shared" si="13"/>
        <v/>
      </c>
      <c r="N80" s="93"/>
    </row>
    <row r="81" spans="1:14" ht="12.75" customHeight="1" x14ac:dyDescent="0.2">
      <c r="A81" s="91"/>
      <c r="B81" s="96" t="s">
        <v>129</v>
      </c>
      <c r="C81" s="91"/>
      <c r="D81" s="122"/>
      <c r="E81" s="394"/>
      <c r="F81" s="91"/>
      <c r="G81" s="97"/>
      <c r="H81" s="99"/>
      <c r="I81" s="394"/>
      <c r="J81" s="91"/>
      <c r="K81" s="100" t="str">
        <f t="shared" si="12"/>
        <v/>
      </c>
      <c r="L81" s="94"/>
      <c r="M81" s="101" t="str">
        <f t="shared" si="13"/>
        <v/>
      </c>
      <c r="N81" s="93"/>
    </row>
    <row r="82" spans="1:14" ht="12.75" customHeight="1" x14ac:dyDescent="0.2">
      <c r="A82" s="91"/>
      <c r="B82" s="96" t="s">
        <v>36</v>
      </c>
      <c r="C82" s="91"/>
      <c r="D82" s="122"/>
      <c r="E82" s="394"/>
      <c r="F82" s="91"/>
      <c r="G82" s="97"/>
      <c r="H82" s="99"/>
      <c r="I82" s="394"/>
      <c r="J82" s="91"/>
      <c r="K82" s="100" t="str">
        <f t="shared" si="12"/>
        <v/>
      </c>
      <c r="L82" s="94"/>
      <c r="M82" s="101" t="str">
        <f t="shared" si="13"/>
        <v/>
      </c>
      <c r="N82" s="93"/>
    </row>
    <row r="83" spans="1:14" ht="12.75" customHeight="1" x14ac:dyDescent="0.2">
      <c r="A83" s="91"/>
      <c r="B83" s="96" t="s">
        <v>37</v>
      </c>
      <c r="C83" s="91"/>
      <c r="D83" s="122"/>
      <c r="E83" s="394"/>
      <c r="F83" s="91"/>
      <c r="G83" s="97"/>
      <c r="H83" s="99"/>
      <c r="I83" s="394"/>
      <c r="J83" s="91"/>
      <c r="K83" s="100" t="str">
        <f t="shared" si="12"/>
        <v/>
      </c>
      <c r="L83" s="94"/>
      <c r="M83" s="101" t="str">
        <f t="shared" si="13"/>
        <v/>
      </c>
      <c r="N83" s="93"/>
    </row>
    <row r="84" spans="1:14" ht="12.75" customHeight="1" x14ac:dyDescent="0.2">
      <c r="A84" s="91"/>
      <c r="B84" s="96" t="s">
        <v>38</v>
      </c>
      <c r="C84" s="91"/>
      <c r="D84" s="122"/>
      <c r="E84" s="394"/>
      <c r="F84" s="91"/>
      <c r="G84" s="97"/>
      <c r="H84" s="99"/>
      <c r="I84" s="394"/>
      <c r="J84" s="91"/>
      <c r="K84" s="100" t="str">
        <f t="shared" si="12"/>
        <v/>
      </c>
      <c r="L84" s="94"/>
      <c r="M84" s="101" t="str">
        <f t="shared" si="13"/>
        <v/>
      </c>
      <c r="N84" s="93"/>
    </row>
    <row r="85" spans="1:14" ht="12.75" customHeight="1" x14ac:dyDescent="0.2">
      <c r="A85" s="91"/>
      <c r="B85" s="96" t="s">
        <v>39</v>
      </c>
      <c r="C85" s="91"/>
      <c r="D85" s="122"/>
      <c r="E85" s="394"/>
      <c r="F85" s="91"/>
      <c r="G85" s="97"/>
      <c r="H85" s="99"/>
      <c r="I85" s="394"/>
      <c r="J85" s="91"/>
      <c r="K85" s="100" t="str">
        <f t="shared" si="12"/>
        <v/>
      </c>
      <c r="L85" s="94"/>
      <c r="M85" s="101" t="str">
        <f t="shared" si="13"/>
        <v/>
      </c>
      <c r="N85" s="93"/>
    </row>
    <row r="86" spans="1:14" ht="12.75" customHeight="1" x14ac:dyDescent="0.2">
      <c r="A86" s="91"/>
      <c r="B86" s="105"/>
      <c r="C86" s="91"/>
      <c r="D86" s="122"/>
      <c r="E86" s="394"/>
      <c r="F86" s="91"/>
      <c r="G86" s="122"/>
      <c r="H86" s="122"/>
      <c r="I86" s="394"/>
      <c r="J86" s="91"/>
      <c r="K86" s="100" t="str">
        <f t="shared" si="12"/>
        <v/>
      </c>
      <c r="L86" s="94"/>
      <c r="M86" s="101" t="str">
        <f t="shared" si="13"/>
        <v/>
      </c>
      <c r="N86" s="93"/>
    </row>
    <row r="87" spans="1:14" ht="12.75" customHeight="1" x14ac:dyDescent="0.2">
      <c r="A87" s="91"/>
      <c r="B87" s="105"/>
      <c r="C87" s="91"/>
      <c r="D87" s="122"/>
      <c r="E87" s="394"/>
      <c r="F87" s="91"/>
      <c r="G87" s="122"/>
      <c r="H87" s="122"/>
      <c r="I87" s="394"/>
      <c r="J87" s="91"/>
      <c r="K87" s="100" t="str">
        <f t="shared" si="12"/>
        <v/>
      </c>
      <c r="L87" s="94"/>
      <c r="M87" s="101" t="str">
        <f t="shared" si="13"/>
        <v/>
      </c>
      <c r="N87" s="93"/>
    </row>
    <row r="88" spans="1:14" ht="13.5" customHeight="1" thickBot="1" x14ac:dyDescent="0.25">
      <c r="A88" s="91"/>
      <c r="B88" s="105"/>
      <c r="C88" s="91"/>
      <c r="D88" s="122"/>
      <c r="E88" s="395"/>
      <c r="F88" s="91"/>
      <c r="G88" s="122"/>
      <c r="H88" s="122"/>
      <c r="I88" s="395"/>
      <c r="J88" s="91"/>
      <c r="K88" s="100" t="str">
        <f t="shared" si="12"/>
        <v/>
      </c>
      <c r="L88" s="94"/>
      <c r="M88" s="101" t="str">
        <f t="shared" si="13"/>
        <v/>
      </c>
      <c r="N88" s="93"/>
    </row>
    <row r="89" spans="1:14" ht="13.5" thickBot="1" x14ac:dyDescent="0.25">
      <c r="A89" s="91"/>
      <c r="B89" s="203" t="s">
        <v>49</v>
      </c>
      <c r="C89" s="128"/>
      <c r="D89" s="208">
        <f>SUM(D77:D88)</f>
        <v>0</v>
      </c>
      <c r="E89" s="205"/>
      <c r="F89" s="128"/>
      <c r="G89" s="208">
        <f>SUM(G77:G88)</f>
        <v>0</v>
      </c>
      <c r="H89" s="209">
        <f>SUM(H77:H88)</f>
        <v>0</v>
      </c>
      <c r="I89" s="205">
        <f>G89+H89</f>
        <v>0</v>
      </c>
      <c r="J89" s="128"/>
      <c r="K89" s="192" t="str">
        <f>IF(D89=0,"",D89-I89)</f>
        <v/>
      </c>
      <c r="L89" s="145"/>
      <c r="M89" s="210"/>
      <c r="N89" s="93"/>
    </row>
    <row r="90" spans="1:14" ht="3.75" customHeight="1" thickBot="1" x14ac:dyDescent="0.25">
      <c r="A90" s="91"/>
      <c r="B90" s="132"/>
      <c r="C90" s="6"/>
      <c r="D90" s="133"/>
      <c r="E90" s="134"/>
      <c r="F90" s="135"/>
      <c r="G90" s="136"/>
      <c r="H90" s="136"/>
      <c r="I90" s="136"/>
      <c r="J90" s="135"/>
      <c r="K90" s="136"/>
      <c r="L90" s="135"/>
      <c r="M90" s="137"/>
      <c r="N90" s="93"/>
    </row>
    <row r="91" spans="1:14" ht="26.25" thickBot="1" x14ac:dyDescent="0.25">
      <c r="A91" s="91"/>
      <c r="B91" s="300" t="s">
        <v>50</v>
      </c>
      <c r="C91" s="92"/>
      <c r="D91" s="206" t="s">
        <v>10</v>
      </c>
      <c r="E91" s="204" t="s">
        <v>11</v>
      </c>
      <c r="F91" s="92"/>
      <c r="G91" s="357" t="str">
        <f>IF(I100=0,"",IF(D100=0,"Preencher coluna Orçamento para melhor funcionamento da Planilha.",IF(I100&lt;(D100*80%),"Sinal Verde - Abaixo do Orçado",IF(D100=I100,"Sinal Amarelo - Igual ao Orçado",IF(D100&gt;I100,"Sinal Amarelo - Próximo ao Orçado","Sinal Vermelho - Passou do Orçado")))))</f>
        <v/>
      </c>
      <c r="H91" s="358"/>
      <c r="I91" s="204" t="s">
        <v>11</v>
      </c>
      <c r="J91" s="92"/>
      <c r="K91" s="198" t="s">
        <v>10</v>
      </c>
      <c r="L91" s="138"/>
      <c r="M91" s="198" t="s">
        <v>107</v>
      </c>
      <c r="N91" s="93"/>
    </row>
    <row r="92" spans="1:14" ht="12.75" customHeight="1" x14ac:dyDescent="0.2">
      <c r="A92" s="91"/>
      <c r="B92" s="121" t="s">
        <v>51</v>
      </c>
      <c r="C92" s="91"/>
      <c r="D92" s="122"/>
      <c r="E92" s="393" t="str">
        <f>IF(D100=0,"",D100/D130)</f>
        <v/>
      </c>
      <c r="F92" s="91"/>
      <c r="G92" s="123"/>
      <c r="H92" s="124"/>
      <c r="I92" s="393" t="str">
        <f>IF(I100=0,"",I100/I130)</f>
        <v/>
      </c>
      <c r="J92" s="91"/>
      <c r="K92" s="100" t="str">
        <f t="shared" ref="K92:K99" si="14">IF(D92=0,"",(D92-G92-H92))</f>
        <v/>
      </c>
      <c r="L92" s="94"/>
      <c r="M92" s="101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93"/>
    </row>
    <row r="93" spans="1:14" x14ac:dyDescent="0.2">
      <c r="A93" s="91"/>
      <c r="B93" s="96" t="s">
        <v>52</v>
      </c>
      <c r="C93" s="91"/>
      <c r="D93" s="122"/>
      <c r="E93" s="394"/>
      <c r="F93" s="91"/>
      <c r="G93" s="97"/>
      <c r="H93" s="99"/>
      <c r="I93" s="394"/>
      <c r="J93" s="91"/>
      <c r="K93" s="100" t="str">
        <f t="shared" si="14"/>
        <v/>
      </c>
      <c r="L93" s="94"/>
      <c r="M93" s="101" t="str">
        <f t="shared" si="15"/>
        <v/>
      </c>
      <c r="N93" s="93"/>
    </row>
    <row r="94" spans="1:14" ht="12.75" customHeight="1" x14ac:dyDescent="0.2">
      <c r="A94" s="91"/>
      <c r="B94" s="96" t="s">
        <v>130</v>
      </c>
      <c r="C94" s="91"/>
      <c r="D94" s="122"/>
      <c r="E94" s="394"/>
      <c r="F94" s="91"/>
      <c r="G94" s="97"/>
      <c r="H94" s="99"/>
      <c r="I94" s="394"/>
      <c r="J94" s="91"/>
      <c r="K94" s="100" t="str">
        <f t="shared" si="14"/>
        <v/>
      </c>
      <c r="L94" s="94"/>
      <c r="M94" s="101" t="str">
        <f t="shared" si="15"/>
        <v/>
      </c>
      <c r="N94" s="93"/>
    </row>
    <row r="95" spans="1:14" ht="12.75" customHeight="1" x14ac:dyDescent="0.2">
      <c r="A95" s="91"/>
      <c r="B95" s="96" t="s">
        <v>38</v>
      </c>
      <c r="C95" s="91"/>
      <c r="D95" s="122"/>
      <c r="E95" s="394"/>
      <c r="F95" s="91"/>
      <c r="G95" s="122"/>
      <c r="H95" s="122"/>
      <c r="I95" s="394"/>
      <c r="J95" s="91"/>
      <c r="K95" s="100" t="str">
        <f t="shared" si="14"/>
        <v/>
      </c>
      <c r="L95" s="94"/>
      <c r="M95" s="101" t="str">
        <f t="shared" si="15"/>
        <v/>
      </c>
      <c r="N95" s="93"/>
    </row>
    <row r="96" spans="1:14" ht="12.75" customHeight="1" x14ac:dyDescent="0.2">
      <c r="A96" s="91"/>
      <c r="B96" s="96" t="s">
        <v>39</v>
      </c>
      <c r="C96" s="91"/>
      <c r="D96" s="122"/>
      <c r="E96" s="394"/>
      <c r="F96" s="91"/>
      <c r="G96" s="122"/>
      <c r="H96" s="122"/>
      <c r="I96" s="394"/>
      <c r="J96" s="91"/>
      <c r="K96" s="100" t="str">
        <f t="shared" si="14"/>
        <v/>
      </c>
      <c r="L96" s="94"/>
      <c r="M96" s="101" t="str">
        <f t="shared" si="15"/>
        <v/>
      </c>
      <c r="N96" s="93"/>
    </row>
    <row r="97" spans="1:14" ht="12.75" customHeight="1" x14ac:dyDescent="0.2">
      <c r="A97" s="91"/>
      <c r="B97" s="105"/>
      <c r="C97" s="91"/>
      <c r="D97" s="122"/>
      <c r="E97" s="394"/>
      <c r="F97" s="91"/>
      <c r="G97" s="122"/>
      <c r="H97" s="122"/>
      <c r="I97" s="394"/>
      <c r="J97" s="91"/>
      <c r="K97" s="100" t="str">
        <f t="shared" si="14"/>
        <v/>
      </c>
      <c r="L97" s="94"/>
      <c r="M97" s="101" t="str">
        <f t="shared" si="15"/>
        <v/>
      </c>
      <c r="N97" s="93"/>
    </row>
    <row r="98" spans="1:14" ht="12.75" customHeight="1" x14ac:dyDescent="0.2">
      <c r="A98" s="91"/>
      <c r="B98" s="105"/>
      <c r="C98" s="91"/>
      <c r="D98" s="122"/>
      <c r="E98" s="394"/>
      <c r="F98" s="91"/>
      <c r="G98" s="122"/>
      <c r="H98" s="122"/>
      <c r="I98" s="394"/>
      <c r="J98" s="91"/>
      <c r="K98" s="100" t="str">
        <f t="shared" si="14"/>
        <v/>
      </c>
      <c r="L98" s="94"/>
      <c r="M98" s="101" t="str">
        <f t="shared" si="15"/>
        <v/>
      </c>
      <c r="N98" s="93"/>
    </row>
    <row r="99" spans="1:14" ht="13.5" customHeight="1" thickBot="1" x14ac:dyDescent="0.25">
      <c r="A99" s="91"/>
      <c r="B99" s="140"/>
      <c r="C99" s="91"/>
      <c r="D99" s="122"/>
      <c r="E99" s="395"/>
      <c r="F99" s="91"/>
      <c r="G99" s="122"/>
      <c r="H99" s="122"/>
      <c r="I99" s="395"/>
      <c r="J99" s="91"/>
      <c r="K99" s="100" t="str">
        <f t="shared" si="14"/>
        <v/>
      </c>
      <c r="L99" s="94"/>
      <c r="M99" s="101" t="str">
        <f t="shared" si="15"/>
        <v/>
      </c>
      <c r="N99" s="93"/>
    </row>
    <row r="100" spans="1:14" ht="13.5" thickBot="1" x14ac:dyDescent="0.25">
      <c r="A100" s="91"/>
      <c r="B100" s="207" t="s">
        <v>53</v>
      </c>
      <c r="C100" s="128"/>
      <c r="D100" s="208">
        <f>SUM(D92:D99)</f>
        <v>0</v>
      </c>
      <c r="E100" s="205"/>
      <c r="F100" s="128"/>
      <c r="G100" s="208">
        <f>SUM(G92:G99)</f>
        <v>0</v>
      </c>
      <c r="H100" s="209">
        <f>SUM(H92:H99)</f>
        <v>0</v>
      </c>
      <c r="I100" s="205">
        <f>G100+H100</f>
        <v>0</v>
      </c>
      <c r="J100" s="128"/>
      <c r="K100" s="192" t="str">
        <f>IF(D100=0,"",D100-I100)</f>
        <v/>
      </c>
      <c r="L100" s="145"/>
      <c r="M100" s="210"/>
      <c r="N100" s="93"/>
    </row>
    <row r="101" spans="1:14" ht="3.75" customHeight="1" thickBot="1" x14ac:dyDescent="0.25">
      <c r="A101" s="91"/>
      <c r="B101" s="132"/>
      <c r="C101" s="6"/>
      <c r="D101" s="133"/>
      <c r="E101" s="134"/>
      <c r="F101" s="135"/>
      <c r="G101" s="136"/>
      <c r="H101" s="136"/>
      <c r="I101" s="136"/>
      <c r="J101" s="135"/>
      <c r="K101" s="136"/>
      <c r="L101" s="135"/>
      <c r="M101" s="137"/>
      <c r="N101" s="93"/>
    </row>
    <row r="102" spans="1:14" ht="26.25" thickBot="1" x14ac:dyDescent="0.25">
      <c r="A102" s="91"/>
      <c r="B102" s="300" t="s">
        <v>110</v>
      </c>
      <c r="C102" s="92"/>
      <c r="D102" s="206" t="s">
        <v>10</v>
      </c>
      <c r="E102" s="204" t="s">
        <v>11</v>
      </c>
      <c r="F102" s="92"/>
      <c r="G102" s="357" t="str">
        <f>IF(I114=0,"",IF(D114=0,"Preencher coluna Orçamento para melhor funcionamento da Planilha.",IF(I114&lt;(D114*80%),"Sinal Verde - Abaixo do Orçado",IF(D114=I114,"Sinal Amarelo - Igual ao Orçado",IF(D114&gt;I114,"Sinal Amarelo - Próximo ao Orçado","Sinal Vermelho - Passou do Orçado")))))</f>
        <v/>
      </c>
      <c r="H102" s="358"/>
      <c r="I102" s="204" t="s">
        <v>11</v>
      </c>
      <c r="J102" s="92"/>
      <c r="K102" s="198" t="s">
        <v>10</v>
      </c>
      <c r="L102" s="138"/>
      <c r="M102" s="198" t="s">
        <v>107</v>
      </c>
      <c r="N102" s="93"/>
    </row>
    <row r="103" spans="1:14" x14ac:dyDescent="0.2">
      <c r="A103" s="91"/>
      <c r="B103" s="121" t="s">
        <v>54</v>
      </c>
      <c r="C103" s="91"/>
      <c r="D103" s="122"/>
      <c r="E103" s="393" t="str">
        <f>IF(D114=0,"",D114/D130)</f>
        <v/>
      </c>
      <c r="F103" s="91"/>
      <c r="G103" s="97"/>
      <c r="H103" s="99"/>
      <c r="I103" s="393" t="str">
        <f>IF(I114=0,"",I114/I130)</f>
        <v/>
      </c>
      <c r="J103" s="91"/>
      <c r="K103" s="100" t="str">
        <f t="shared" ref="K103:K113" si="16">IF(D103=0,"",(D103-G103-H103))</f>
        <v/>
      </c>
      <c r="L103" s="94"/>
      <c r="M103" s="101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93"/>
    </row>
    <row r="104" spans="1:14" x14ac:dyDescent="0.2">
      <c r="A104" s="91"/>
      <c r="B104" s="96"/>
      <c r="C104" s="91"/>
      <c r="D104" s="122"/>
      <c r="E104" s="394"/>
      <c r="F104" s="91"/>
      <c r="G104" s="97"/>
      <c r="H104" s="99"/>
      <c r="I104" s="394"/>
      <c r="J104" s="91"/>
      <c r="K104" s="100" t="str">
        <f t="shared" si="16"/>
        <v/>
      </c>
      <c r="L104" s="94"/>
      <c r="M104" s="101" t="str">
        <f t="shared" si="17"/>
        <v/>
      </c>
      <c r="N104" s="93"/>
    </row>
    <row r="105" spans="1:14" x14ac:dyDescent="0.2">
      <c r="A105" s="91"/>
      <c r="B105" s="96"/>
      <c r="C105" s="91"/>
      <c r="D105" s="122"/>
      <c r="E105" s="394"/>
      <c r="F105" s="91"/>
      <c r="G105" s="97"/>
      <c r="H105" s="99"/>
      <c r="I105" s="394"/>
      <c r="J105" s="91"/>
      <c r="K105" s="100" t="str">
        <f t="shared" si="16"/>
        <v/>
      </c>
      <c r="L105" s="94"/>
      <c r="M105" s="101" t="str">
        <f t="shared" si="17"/>
        <v/>
      </c>
      <c r="N105" s="93"/>
    </row>
    <row r="106" spans="1:14" x14ac:dyDescent="0.2">
      <c r="A106" s="91"/>
      <c r="B106" s="96"/>
      <c r="C106" s="91"/>
      <c r="D106" s="122"/>
      <c r="E106" s="394"/>
      <c r="F106" s="91"/>
      <c r="G106" s="97"/>
      <c r="H106" s="99"/>
      <c r="I106" s="394"/>
      <c r="J106" s="91"/>
      <c r="K106" s="100" t="str">
        <f t="shared" si="16"/>
        <v/>
      </c>
      <c r="L106" s="94"/>
      <c r="M106" s="101" t="str">
        <f t="shared" si="17"/>
        <v/>
      </c>
      <c r="N106" s="93"/>
    </row>
    <row r="107" spans="1:14" x14ac:dyDescent="0.2">
      <c r="A107" s="91"/>
      <c r="B107" s="96"/>
      <c r="C107" s="91"/>
      <c r="D107" s="122"/>
      <c r="E107" s="394"/>
      <c r="F107" s="91"/>
      <c r="G107" s="97"/>
      <c r="H107" s="99"/>
      <c r="I107" s="394"/>
      <c r="J107" s="91"/>
      <c r="K107" s="100" t="str">
        <f t="shared" si="16"/>
        <v/>
      </c>
      <c r="L107" s="94"/>
      <c r="M107" s="101" t="str">
        <f t="shared" si="17"/>
        <v/>
      </c>
      <c r="N107" s="93"/>
    </row>
    <row r="108" spans="1:14" x14ac:dyDescent="0.2">
      <c r="A108" s="91"/>
      <c r="B108" s="96"/>
      <c r="C108" s="91"/>
      <c r="D108" s="122"/>
      <c r="E108" s="394"/>
      <c r="F108" s="91"/>
      <c r="G108" s="122"/>
      <c r="H108" s="122"/>
      <c r="I108" s="394"/>
      <c r="J108" s="91"/>
      <c r="K108" s="100" t="str">
        <f t="shared" si="16"/>
        <v/>
      </c>
      <c r="L108" s="94"/>
      <c r="M108" s="101" t="str">
        <f t="shared" si="17"/>
        <v/>
      </c>
      <c r="N108" s="93"/>
    </row>
    <row r="109" spans="1:14" x14ac:dyDescent="0.2">
      <c r="A109" s="91"/>
      <c r="B109" s="96"/>
      <c r="C109" s="91"/>
      <c r="D109" s="122"/>
      <c r="E109" s="394"/>
      <c r="F109" s="91"/>
      <c r="G109" s="122"/>
      <c r="H109" s="122"/>
      <c r="I109" s="394"/>
      <c r="J109" s="91"/>
      <c r="K109" s="100" t="str">
        <f t="shared" si="16"/>
        <v/>
      </c>
      <c r="L109" s="94"/>
      <c r="M109" s="101" t="str">
        <f t="shared" si="17"/>
        <v/>
      </c>
      <c r="N109" s="93"/>
    </row>
    <row r="110" spans="1:14" x14ac:dyDescent="0.2">
      <c r="A110" s="91"/>
      <c r="B110" s="96"/>
      <c r="C110" s="91"/>
      <c r="D110" s="122"/>
      <c r="E110" s="394"/>
      <c r="F110" s="91"/>
      <c r="G110" s="122"/>
      <c r="H110" s="122"/>
      <c r="I110" s="394"/>
      <c r="J110" s="91"/>
      <c r="K110" s="100" t="str">
        <f t="shared" si="16"/>
        <v/>
      </c>
      <c r="L110" s="94"/>
      <c r="M110" s="101" t="str">
        <f t="shared" si="17"/>
        <v/>
      </c>
      <c r="N110" s="93"/>
    </row>
    <row r="111" spans="1:14" x14ac:dyDescent="0.2">
      <c r="A111" s="91"/>
      <c r="B111" s="96"/>
      <c r="C111" s="91"/>
      <c r="D111" s="122"/>
      <c r="E111" s="394"/>
      <c r="F111" s="91"/>
      <c r="G111" s="122"/>
      <c r="H111" s="122"/>
      <c r="I111" s="394"/>
      <c r="J111" s="91"/>
      <c r="K111" s="100" t="str">
        <f t="shared" si="16"/>
        <v/>
      </c>
      <c r="L111" s="94"/>
      <c r="M111" s="101" t="str">
        <f t="shared" si="17"/>
        <v/>
      </c>
      <c r="N111" s="93"/>
    </row>
    <row r="112" spans="1:14" x14ac:dyDescent="0.2">
      <c r="A112" s="91"/>
      <c r="B112" s="96"/>
      <c r="C112" s="91"/>
      <c r="D112" s="122"/>
      <c r="E112" s="394"/>
      <c r="F112" s="91"/>
      <c r="G112" s="122"/>
      <c r="H112" s="122"/>
      <c r="I112" s="394"/>
      <c r="J112" s="91"/>
      <c r="K112" s="100" t="str">
        <f t="shared" si="16"/>
        <v/>
      </c>
      <c r="L112" s="94"/>
      <c r="M112" s="101" t="str">
        <f t="shared" si="17"/>
        <v/>
      </c>
      <c r="N112" s="93"/>
    </row>
    <row r="113" spans="1:14" ht="13.5" thickBot="1" x14ac:dyDescent="0.25">
      <c r="A113" s="91"/>
      <c r="B113" s="140"/>
      <c r="C113" s="91"/>
      <c r="D113" s="122"/>
      <c r="E113" s="395"/>
      <c r="F113" s="91"/>
      <c r="G113" s="122"/>
      <c r="H113" s="122"/>
      <c r="I113" s="395"/>
      <c r="J113" s="91"/>
      <c r="K113" s="100" t="str">
        <f t="shared" si="16"/>
        <v/>
      </c>
      <c r="L113" s="94"/>
      <c r="M113" s="101" t="str">
        <f t="shared" si="17"/>
        <v/>
      </c>
      <c r="N113" s="93"/>
    </row>
    <row r="114" spans="1:14" ht="13.5" thickBot="1" x14ac:dyDescent="0.25">
      <c r="A114" s="91"/>
      <c r="B114" s="203" t="s">
        <v>55</v>
      </c>
      <c r="C114" s="128"/>
      <c r="D114" s="208">
        <f>SUM(D103:D113)</f>
        <v>0</v>
      </c>
      <c r="E114" s="205"/>
      <c r="F114" s="128"/>
      <c r="G114" s="208">
        <f>SUM(G103:G113)</f>
        <v>0</v>
      </c>
      <c r="H114" s="209">
        <f>SUM(H103:H113)</f>
        <v>0</v>
      </c>
      <c r="I114" s="205">
        <f>G114+H114</f>
        <v>0</v>
      </c>
      <c r="J114" s="128"/>
      <c r="K114" s="192" t="str">
        <f>IF(D114=0,"",D114-I114)</f>
        <v/>
      </c>
      <c r="L114" s="145"/>
      <c r="M114" s="210"/>
      <c r="N114" s="93"/>
    </row>
    <row r="115" spans="1:14" ht="3.75" customHeight="1" thickBot="1" x14ac:dyDescent="0.25">
      <c r="A115" s="91"/>
      <c r="B115" s="132"/>
      <c r="C115" s="6"/>
      <c r="D115" s="133"/>
      <c r="E115" s="134"/>
      <c r="F115" s="135"/>
      <c r="G115" s="136"/>
      <c r="H115" s="136"/>
      <c r="I115" s="136"/>
      <c r="J115" s="135"/>
      <c r="K115" s="136"/>
      <c r="L115" s="135"/>
      <c r="M115" s="137"/>
      <c r="N115" s="93"/>
    </row>
    <row r="116" spans="1:14" ht="26.25" thickBot="1" x14ac:dyDescent="0.25">
      <c r="A116" s="91"/>
      <c r="B116" s="300" t="s">
        <v>56</v>
      </c>
      <c r="C116" s="92"/>
      <c r="D116" s="206" t="s">
        <v>10</v>
      </c>
      <c r="E116" s="204" t="s">
        <v>11</v>
      </c>
      <c r="F116" s="92"/>
      <c r="G116" s="357" t="str">
        <f>IF(I128=0,"",IF(D128=0,"Preencher coluna Orçamento para melhor funcionamento da Planilha.",IF(I128&lt;(D128*80%),"Sinal Verde - Abaixo do Orçado",IF(D128=I128,"Sinal Amarelo - Igual ao Orçado",IF(D128&gt;I128,"Sinal Amarelo - Próximo ao Orçado","Sinal Vermelho - Passou do Orçado")))))</f>
        <v/>
      </c>
      <c r="H116" s="358"/>
      <c r="I116" s="204" t="s">
        <v>11</v>
      </c>
      <c r="J116" s="92"/>
      <c r="K116" s="198" t="s">
        <v>10</v>
      </c>
      <c r="L116" s="138"/>
      <c r="M116" s="198" t="s">
        <v>107</v>
      </c>
      <c r="N116" s="93"/>
    </row>
    <row r="117" spans="1:14" ht="12.75" customHeight="1" x14ac:dyDescent="0.2">
      <c r="A117" s="91"/>
      <c r="B117" s="121"/>
      <c r="C117" s="91"/>
      <c r="D117" s="122"/>
      <c r="E117" s="393" t="str">
        <f>IF(D128=0,"",D128/D130)</f>
        <v/>
      </c>
      <c r="F117" s="91"/>
      <c r="G117" s="122"/>
      <c r="H117" s="122"/>
      <c r="I117" s="393" t="str">
        <f>IF(I128=0,"",I128/I130)</f>
        <v/>
      </c>
      <c r="J117" s="91"/>
      <c r="K117" s="100" t="str">
        <f t="shared" ref="K117:K127" si="18">IF(D117=0,"",(D117-G117-H117))</f>
        <v/>
      </c>
      <c r="L117" s="94"/>
      <c r="M117" s="101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93"/>
    </row>
    <row r="118" spans="1:14" x14ac:dyDescent="0.2">
      <c r="A118" s="91"/>
      <c r="B118" s="96"/>
      <c r="C118" s="91"/>
      <c r="D118" s="122"/>
      <c r="E118" s="394"/>
      <c r="F118" s="91"/>
      <c r="G118" s="122"/>
      <c r="H118" s="122"/>
      <c r="I118" s="394"/>
      <c r="J118" s="91"/>
      <c r="K118" s="100" t="str">
        <f t="shared" si="18"/>
        <v/>
      </c>
      <c r="L118" s="94"/>
      <c r="M118" s="101" t="str">
        <f t="shared" si="19"/>
        <v/>
      </c>
      <c r="N118" s="93"/>
    </row>
    <row r="119" spans="1:14" ht="12.75" customHeight="1" x14ac:dyDescent="0.2">
      <c r="A119" s="91"/>
      <c r="B119" s="96"/>
      <c r="C119" s="91"/>
      <c r="D119" s="122"/>
      <c r="E119" s="394"/>
      <c r="F119" s="91"/>
      <c r="G119" s="122"/>
      <c r="H119" s="122"/>
      <c r="I119" s="394"/>
      <c r="J119" s="91"/>
      <c r="K119" s="100" t="str">
        <f t="shared" si="18"/>
        <v/>
      </c>
      <c r="L119" s="94"/>
      <c r="M119" s="101" t="str">
        <f t="shared" si="19"/>
        <v/>
      </c>
      <c r="N119" s="93"/>
    </row>
    <row r="120" spans="1:14" ht="12.75" customHeight="1" x14ac:dyDescent="0.2">
      <c r="A120" s="91"/>
      <c r="B120" s="96"/>
      <c r="C120" s="91"/>
      <c r="D120" s="122"/>
      <c r="E120" s="394"/>
      <c r="F120" s="91"/>
      <c r="G120" s="122"/>
      <c r="H120" s="122"/>
      <c r="I120" s="394"/>
      <c r="J120" s="91"/>
      <c r="K120" s="100" t="str">
        <f t="shared" si="18"/>
        <v/>
      </c>
      <c r="L120" s="94"/>
      <c r="M120" s="101" t="str">
        <f t="shared" si="19"/>
        <v/>
      </c>
      <c r="N120" s="93"/>
    </row>
    <row r="121" spans="1:14" ht="12.75" customHeight="1" x14ac:dyDescent="0.2">
      <c r="A121" s="91"/>
      <c r="B121" s="96"/>
      <c r="C121" s="91"/>
      <c r="D121" s="122"/>
      <c r="E121" s="394"/>
      <c r="F121" s="91"/>
      <c r="G121" s="122"/>
      <c r="H121" s="122"/>
      <c r="I121" s="394"/>
      <c r="J121" s="91"/>
      <c r="K121" s="100" t="str">
        <f t="shared" si="18"/>
        <v/>
      </c>
      <c r="L121" s="94"/>
      <c r="M121" s="101" t="str">
        <f t="shared" si="19"/>
        <v/>
      </c>
      <c r="N121" s="93"/>
    </row>
    <row r="122" spans="1:14" ht="12.75" customHeight="1" x14ac:dyDescent="0.2">
      <c r="A122" s="91"/>
      <c r="B122" s="96"/>
      <c r="C122" s="91"/>
      <c r="D122" s="122"/>
      <c r="E122" s="394"/>
      <c r="F122" s="91"/>
      <c r="G122" s="122"/>
      <c r="H122" s="122"/>
      <c r="I122" s="394"/>
      <c r="J122" s="91"/>
      <c r="K122" s="100" t="str">
        <f t="shared" si="18"/>
        <v/>
      </c>
      <c r="L122" s="94"/>
      <c r="M122" s="101" t="str">
        <f t="shared" si="19"/>
        <v/>
      </c>
      <c r="N122" s="93"/>
    </row>
    <row r="123" spans="1:14" ht="12.75" customHeight="1" x14ac:dyDescent="0.2">
      <c r="A123" s="91"/>
      <c r="B123" s="96"/>
      <c r="C123" s="91"/>
      <c r="D123" s="122"/>
      <c r="E123" s="394"/>
      <c r="F123" s="91"/>
      <c r="G123" s="122"/>
      <c r="H123" s="122"/>
      <c r="I123" s="394"/>
      <c r="J123" s="91"/>
      <c r="K123" s="100" t="str">
        <f t="shared" si="18"/>
        <v/>
      </c>
      <c r="L123" s="94"/>
      <c r="M123" s="101" t="str">
        <f t="shared" si="19"/>
        <v/>
      </c>
      <c r="N123" s="93"/>
    </row>
    <row r="124" spans="1:14" ht="12.75" customHeight="1" x14ac:dyDescent="0.2">
      <c r="A124" s="91"/>
      <c r="B124" s="96"/>
      <c r="C124" s="91"/>
      <c r="D124" s="122"/>
      <c r="E124" s="394"/>
      <c r="F124" s="91"/>
      <c r="G124" s="122"/>
      <c r="H124" s="122"/>
      <c r="I124" s="394"/>
      <c r="J124" s="91"/>
      <c r="K124" s="100" t="str">
        <f t="shared" si="18"/>
        <v/>
      </c>
      <c r="L124" s="94"/>
      <c r="M124" s="101" t="str">
        <f t="shared" si="19"/>
        <v/>
      </c>
      <c r="N124" s="93"/>
    </row>
    <row r="125" spans="1:14" ht="12.75" customHeight="1" x14ac:dyDescent="0.2">
      <c r="A125" s="91"/>
      <c r="B125" s="96"/>
      <c r="C125" s="91"/>
      <c r="D125" s="122"/>
      <c r="E125" s="394"/>
      <c r="F125" s="91"/>
      <c r="G125" s="122"/>
      <c r="H125" s="122"/>
      <c r="I125" s="394"/>
      <c r="J125" s="91"/>
      <c r="K125" s="100" t="str">
        <f t="shared" si="18"/>
        <v/>
      </c>
      <c r="L125" s="94"/>
      <c r="M125" s="101" t="str">
        <f t="shared" si="19"/>
        <v/>
      </c>
      <c r="N125" s="93"/>
    </row>
    <row r="126" spans="1:14" ht="12.75" customHeight="1" x14ac:dyDescent="0.2">
      <c r="A126" s="91"/>
      <c r="B126" s="96"/>
      <c r="C126" s="91"/>
      <c r="D126" s="122"/>
      <c r="E126" s="394"/>
      <c r="F126" s="91"/>
      <c r="G126" s="122"/>
      <c r="H126" s="122"/>
      <c r="I126" s="394"/>
      <c r="J126" s="91"/>
      <c r="K126" s="100" t="str">
        <f t="shared" si="18"/>
        <v/>
      </c>
      <c r="L126" s="94"/>
      <c r="M126" s="101" t="str">
        <f t="shared" si="19"/>
        <v/>
      </c>
      <c r="N126" s="93"/>
    </row>
    <row r="127" spans="1:14" ht="13.5" customHeight="1" thickBot="1" x14ac:dyDescent="0.25">
      <c r="A127" s="91"/>
      <c r="B127" s="140"/>
      <c r="C127" s="91"/>
      <c r="D127" s="122"/>
      <c r="E127" s="395"/>
      <c r="F127" s="91"/>
      <c r="G127" s="122"/>
      <c r="H127" s="122"/>
      <c r="I127" s="395"/>
      <c r="J127" s="91"/>
      <c r="K127" s="100" t="str">
        <f t="shared" si="18"/>
        <v/>
      </c>
      <c r="L127" s="94"/>
      <c r="M127" s="101" t="str">
        <f t="shared" si="19"/>
        <v/>
      </c>
      <c r="N127" s="93"/>
    </row>
    <row r="128" spans="1:14" ht="13.5" customHeight="1" thickBot="1" x14ac:dyDescent="0.25">
      <c r="A128" s="91"/>
      <c r="B128" s="203" t="s">
        <v>57</v>
      </c>
      <c r="C128" s="128"/>
      <c r="D128" s="208">
        <f>SUM(D117:D127)</f>
        <v>0</v>
      </c>
      <c r="E128" s="205"/>
      <c r="F128" s="128"/>
      <c r="G128" s="208">
        <f>SUM(G117:G127)</f>
        <v>0</v>
      </c>
      <c r="H128" s="209">
        <f>SUM(H117:H127)</f>
        <v>0</v>
      </c>
      <c r="I128" s="205">
        <f>G128+H128</f>
        <v>0</v>
      </c>
      <c r="J128" s="128"/>
      <c r="K128" s="192" t="str">
        <f>IF(D128=0,"",D128-I128)</f>
        <v/>
      </c>
      <c r="L128" s="145"/>
      <c r="M128" s="210"/>
      <c r="N128" s="93"/>
    </row>
    <row r="129" spans="1:15" ht="6.75" customHeight="1" thickBot="1" x14ac:dyDescent="0.25">
      <c r="A129" s="91"/>
      <c r="B129" s="132"/>
      <c r="C129" s="6"/>
      <c r="D129" s="133"/>
      <c r="E129" s="134"/>
      <c r="F129" s="135"/>
      <c r="G129" s="136"/>
      <c r="H129" s="136"/>
      <c r="I129" s="136"/>
      <c r="J129" s="135"/>
      <c r="K129" s="147"/>
      <c r="L129" s="135"/>
      <c r="M129" s="148"/>
      <c r="N129" s="93"/>
    </row>
    <row r="130" spans="1:15" x14ac:dyDescent="0.2">
      <c r="A130" s="91"/>
      <c r="B130" s="216" t="s">
        <v>58</v>
      </c>
      <c r="C130" s="92"/>
      <c r="D130" s="215">
        <f>D28+D39+D50+D62+D74+D89+D100+D114+D128</f>
        <v>0</v>
      </c>
      <c r="E130" s="214"/>
      <c r="F130" s="92"/>
      <c r="G130" s="215">
        <f>G28+G39+G50+G62+G74+G89+G100+G114+G128</f>
        <v>0</v>
      </c>
      <c r="H130" s="215">
        <f>H28+H39+H50+H62+H74+H89+H100+H114+H128</f>
        <v>0</v>
      </c>
      <c r="I130" s="214">
        <f>G130+H130</f>
        <v>0</v>
      </c>
      <c r="J130" s="92"/>
      <c r="K130" s="213" t="str">
        <f>IF(D130=0,"",D130-I130)</f>
        <v/>
      </c>
      <c r="L130" s="92"/>
      <c r="M130" s="213"/>
      <c r="N130" s="93"/>
    </row>
    <row r="131" spans="1:15" ht="6" customHeight="1" x14ac:dyDescent="0.2">
      <c r="A131" s="91"/>
      <c r="B131" s="149"/>
      <c r="C131" s="91"/>
      <c r="D131" s="150"/>
      <c r="E131" s="151"/>
      <c r="F131" s="91"/>
      <c r="G131" s="150"/>
      <c r="H131" s="152"/>
      <c r="I131" s="151"/>
      <c r="J131" s="91"/>
      <c r="K131" s="97"/>
      <c r="L131" s="91"/>
      <c r="M131" s="153"/>
      <c r="N131" s="93"/>
    </row>
    <row r="132" spans="1:15" ht="13.5" thickBot="1" x14ac:dyDescent="0.25">
      <c r="A132" s="91"/>
      <c r="B132" s="217" t="s">
        <v>59</v>
      </c>
      <c r="C132" s="128"/>
      <c r="D132" s="218">
        <f>D11-D130</f>
        <v>0</v>
      </c>
      <c r="E132" s="219"/>
      <c r="F132" s="128"/>
      <c r="G132" s="218">
        <f>G11-G130</f>
        <v>0</v>
      </c>
      <c r="H132" s="220">
        <f>H11-H130</f>
        <v>0</v>
      </c>
      <c r="I132" s="219">
        <f>G132+H132</f>
        <v>0</v>
      </c>
      <c r="J132" s="128"/>
      <c r="K132" s="218" t="str">
        <f>IF(D132=0,"",D132-I132)</f>
        <v/>
      </c>
      <c r="L132" s="128"/>
      <c r="M132" s="221"/>
      <c r="N132" s="93"/>
    </row>
    <row r="133" spans="1:15" ht="3.75" customHeight="1" thickBot="1" x14ac:dyDescent="0.25">
      <c r="A133" s="15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155"/>
    </row>
    <row r="134" spans="1:15" ht="7.5" customHeight="1" thickBo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"/>
    </row>
    <row r="135" spans="1:15" ht="3.75" customHeight="1" thickBot="1" x14ac:dyDescent="0.25">
      <c r="A135" s="88"/>
      <c r="B135" s="4"/>
      <c r="C135" s="156"/>
      <c r="D135" s="156"/>
      <c r="E135" s="156"/>
      <c r="F135" s="156"/>
      <c r="G135" s="4"/>
      <c r="H135" s="4"/>
      <c r="I135" s="4"/>
      <c r="J135" s="156"/>
      <c r="K135" s="156"/>
      <c r="L135" s="4"/>
      <c r="M135" s="156"/>
      <c r="N135" s="89"/>
    </row>
    <row r="136" spans="1:15" ht="13.15" customHeight="1" x14ac:dyDescent="0.2">
      <c r="A136" s="142"/>
      <c r="B136" s="390" t="s">
        <v>176</v>
      </c>
      <c r="C136" s="391"/>
      <c r="D136" s="391"/>
      <c r="E136" s="392"/>
      <c r="F136" s="93"/>
      <c r="G136" s="527" t="s">
        <v>60</v>
      </c>
      <c r="H136" s="528"/>
      <c r="I136" s="529"/>
      <c r="J136" s="91"/>
      <c r="K136" s="359" t="s">
        <v>182</v>
      </c>
      <c r="L136" s="360"/>
      <c r="M136" s="361"/>
      <c r="N136" s="93"/>
    </row>
    <row r="137" spans="1:15" ht="13.15" customHeight="1" x14ac:dyDescent="0.2">
      <c r="A137" s="142"/>
      <c r="B137" s="368" t="s">
        <v>124</v>
      </c>
      <c r="C137" s="369"/>
      <c r="D137" s="369"/>
      <c r="E137" s="370"/>
      <c r="F137" s="93"/>
      <c r="G137" s="552" t="str">
        <f>IF((G11+H11)=0,"",G11+H11)</f>
        <v/>
      </c>
      <c r="H137" s="555"/>
      <c r="I137" s="556"/>
      <c r="J137" s="91"/>
      <c r="K137" s="362"/>
      <c r="L137" s="363"/>
      <c r="M137" s="364"/>
      <c r="N137" s="93"/>
    </row>
    <row r="138" spans="1:15" ht="13.15" customHeight="1" x14ac:dyDescent="0.2">
      <c r="A138" s="142"/>
      <c r="B138" s="368" t="s">
        <v>61</v>
      </c>
      <c r="C138" s="369"/>
      <c r="D138" s="369"/>
      <c r="E138" s="370"/>
      <c r="F138" s="93"/>
      <c r="G138" s="406" t="str">
        <f>IF((G130+H130)=0,"",G130+H130)</f>
        <v/>
      </c>
      <c r="H138" s="557"/>
      <c r="I138" s="558"/>
      <c r="J138" s="91"/>
      <c r="K138" s="362"/>
      <c r="L138" s="363"/>
      <c r="M138" s="364"/>
      <c r="N138" s="93"/>
    </row>
    <row r="139" spans="1:15" ht="13.9" customHeight="1" thickBot="1" x14ac:dyDescent="0.25">
      <c r="A139" s="142"/>
      <c r="B139" s="421" t="s">
        <v>125</v>
      </c>
      <c r="C139" s="422"/>
      <c r="D139" s="422"/>
      <c r="E139" s="423"/>
      <c r="F139" s="93"/>
      <c r="G139" s="515" t="str">
        <f>IF(I11=0,"",(IF(I130=0,"",(G137-G138))))</f>
        <v/>
      </c>
      <c r="H139" s="516"/>
      <c r="I139" s="517"/>
      <c r="J139" s="91"/>
      <c r="K139" s="362"/>
      <c r="L139" s="363"/>
      <c r="M139" s="364"/>
      <c r="N139" s="93"/>
    </row>
    <row r="140" spans="1:15" s="2" customFormat="1" ht="9" customHeight="1" thickBot="1" x14ac:dyDescent="0.25">
      <c r="A140" s="91"/>
      <c r="B140" s="3"/>
      <c r="C140" s="4"/>
      <c r="D140" s="1"/>
      <c r="E140" s="5"/>
      <c r="F140" s="91"/>
      <c r="G140" s="1"/>
      <c r="H140" s="1"/>
      <c r="I140" s="1"/>
      <c r="J140" s="91"/>
      <c r="K140" s="362"/>
      <c r="L140" s="363"/>
      <c r="M140" s="364"/>
      <c r="N140" s="93"/>
    </row>
    <row r="141" spans="1:15" s="2" customFormat="1" ht="15.75" x14ac:dyDescent="0.2">
      <c r="A141" s="91"/>
      <c r="B141" s="396" t="s">
        <v>62</v>
      </c>
      <c r="C141" s="397"/>
      <c r="D141" s="397"/>
      <c r="E141" s="398"/>
      <c r="F141" s="91"/>
      <c r="G141" s="429" t="str">
        <f>IF(G139="","",IF(G139&lt;0,"Toma de Conta Informa:",IF(G139=0,"Toma de Conta Informa:","Toma de Conta Informa:")))</f>
        <v/>
      </c>
      <c r="H141" s="430"/>
      <c r="I141" s="431"/>
      <c r="J141" s="91"/>
      <c r="K141" s="362"/>
      <c r="L141" s="363"/>
      <c r="M141" s="364"/>
      <c r="N141" s="93"/>
    </row>
    <row r="142" spans="1:15" s="1" customFormat="1" ht="16.5" thickBot="1" x14ac:dyDescent="0.25">
      <c r="A142" s="91"/>
      <c r="B142" s="399"/>
      <c r="C142" s="400"/>
      <c r="D142" s="400"/>
      <c r="E142" s="401"/>
      <c r="F142" s="91"/>
      <c r="G142" s="518" t="str">
        <f>IF(G139="","",IF(G139&lt;0,"Atenção - Resultado Mensal Negativo",IF(G139=0,"Nem Positivo nem Negativo - No Limite","Parabéns - Resultado Mensal Positivo")))</f>
        <v/>
      </c>
      <c r="H142" s="519"/>
      <c r="I142" s="520"/>
      <c r="J142" s="91"/>
      <c r="K142" s="365"/>
      <c r="L142" s="366"/>
      <c r="M142" s="367"/>
      <c r="N142" s="93"/>
    </row>
    <row r="143" spans="1:15" s="2" customFormat="1" ht="3.75" customHeight="1" thickBot="1" x14ac:dyDescent="0.25">
      <c r="A143" s="154"/>
      <c r="B143" s="143"/>
      <c r="C143" s="143"/>
      <c r="D143" s="143"/>
      <c r="E143" s="143"/>
      <c r="F143" s="143"/>
      <c r="G143" s="4"/>
      <c r="H143" s="4"/>
      <c r="I143" s="4"/>
      <c r="J143" s="143"/>
      <c r="K143" s="143"/>
      <c r="L143" s="143"/>
      <c r="M143" s="143"/>
      <c r="N143" s="155"/>
    </row>
    <row r="144" spans="1:15" s="2" customFormat="1" ht="7.5" customHeight="1" thickBot="1" x14ac:dyDescent="0.25">
      <c r="A144" s="157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5"/>
      <c r="N144" s="5"/>
    </row>
    <row r="145" spans="1:14" s="2" customFormat="1" ht="3.75" customHeight="1" thickBot="1" x14ac:dyDescent="0.25">
      <c r="A145" s="158"/>
      <c r="B145" s="222"/>
      <c r="C145" s="160"/>
      <c r="D145" s="222"/>
      <c r="E145" s="222"/>
      <c r="F145" s="160"/>
      <c r="G145" s="222"/>
      <c r="H145" s="222"/>
      <c r="I145" s="222"/>
      <c r="J145" s="160"/>
      <c r="K145" s="159"/>
      <c r="L145" s="160"/>
      <c r="M145" s="159"/>
      <c r="N145" s="161"/>
    </row>
    <row r="146" spans="1:14" ht="13.9" customHeight="1" thickBot="1" x14ac:dyDescent="0.25">
      <c r="A146" s="142"/>
      <c r="B146" s="426" t="s">
        <v>126</v>
      </c>
      <c r="C146" s="427"/>
      <c r="D146" s="427"/>
      <c r="E146" s="428"/>
      <c r="F146" s="93"/>
      <c r="G146" s="375" t="s">
        <v>63</v>
      </c>
      <c r="H146" s="513"/>
      <c r="I146" s="514"/>
      <c r="J146" s="91"/>
      <c r="K146" s="531"/>
      <c r="L146" s="532"/>
      <c r="M146" s="533"/>
      <c r="N146" s="93"/>
    </row>
    <row r="147" spans="1:14" s="2" customFormat="1" ht="13.9" customHeight="1" thickBot="1" x14ac:dyDescent="0.25">
      <c r="A147" s="142"/>
      <c r="B147" s="450" t="s">
        <v>64</v>
      </c>
      <c r="C147" s="451"/>
      <c r="D147" s="451"/>
      <c r="E147" s="452"/>
      <c r="F147" s="93"/>
      <c r="G147" s="432">
        <v>0.2</v>
      </c>
      <c r="H147" s="433"/>
      <c r="I147" s="434"/>
      <c r="J147" s="91"/>
      <c r="K147" s="534"/>
      <c r="L147" s="535"/>
      <c r="M147" s="536"/>
      <c r="N147" s="93"/>
    </row>
    <row r="148" spans="1:14" s="2" customFormat="1" ht="9" customHeight="1" thickBot="1" x14ac:dyDescent="0.25">
      <c r="A148" s="142"/>
      <c r="B148" s="3"/>
      <c r="C148" s="6"/>
      <c r="D148" s="1"/>
      <c r="E148" s="5"/>
      <c r="F148" s="93"/>
      <c r="G148" s="1"/>
      <c r="H148" s="1"/>
      <c r="I148" s="1"/>
      <c r="J148" s="91"/>
      <c r="K148" s="534"/>
      <c r="L148" s="535"/>
      <c r="M148" s="536"/>
      <c r="N148" s="93"/>
    </row>
    <row r="149" spans="1:14" s="2" customFormat="1" ht="13.9" customHeight="1" thickBot="1" x14ac:dyDescent="0.25">
      <c r="A149" s="142"/>
      <c r="B149" s="426" t="s">
        <v>65</v>
      </c>
      <c r="C149" s="427"/>
      <c r="D149" s="427"/>
      <c r="E149" s="428"/>
      <c r="F149" s="93"/>
      <c r="G149" s="375" t="s">
        <v>66</v>
      </c>
      <c r="H149" s="513"/>
      <c r="I149" s="514"/>
      <c r="J149" s="91"/>
      <c r="K149" s="534"/>
      <c r="L149" s="535"/>
      <c r="M149" s="536"/>
      <c r="N149" s="93"/>
    </row>
    <row r="150" spans="1:14" ht="13.15" customHeight="1" x14ac:dyDescent="0.2">
      <c r="A150" s="142"/>
      <c r="B150" s="524" t="s">
        <v>108</v>
      </c>
      <c r="C150" s="525"/>
      <c r="D150" s="525"/>
      <c r="E150" s="526"/>
      <c r="F150" s="93"/>
      <c r="G150" s="424">
        <v>0</v>
      </c>
      <c r="H150" s="424"/>
      <c r="I150" s="425"/>
      <c r="J150" s="91"/>
      <c r="K150" s="534"/>
      <c r="L150" s="535"/>
      <c r="M150" s="536"/>
      <c r="N150" s="93"/>
    </row>
    <row r="151" spans="1:14" ht="13.9" customHeight="1" thickBot="1" x14ac:dyDescent="0.25">
      <c r="A151" s="142"/>
      <c r="B151" s="521" t="s">
        <v>109</v>
      </c>
      <c r="C151" s="522"/>
      <c r="D151" s="522"/>
      <c r="E151" s="523"/>
      <c r="F151" s="93"/>
      <c r="G151" s="482">
        <v>0</v>
      </c>
      <c r="H151" s="482"/>
      <c r="I151" s="483"/>
      <c r="J151" s="91"/>
      <c r="K151" s="534"/>
      <c r="L151" s="535"/>
      <c r="M151" s="536"/>
      <c r="N151" s="93"/>
    </row>
    <row r="152" spans="1:14" ht="13.9" customHeight="1" thickBot="1" x14ac:dyDescent="0.25">
      <c r="A152" s="142"/>
      <c r="B152" s="495" t="s">
        <v>67</v>
      </c>
      <c r="C152" s="496"/>
      <c r="D152" s="496"/>
      <c r="E152" s="497"/>
      <c r="F152" s="93"/>
      <c r="G152" s="375">
        <f>G150+G151</f>
        <v>0</v>
      </c>
      <c r="H152" s="484"/>
      <c r="I152" s="485"/>
      <c r="J152" s="91"/>
      <c r="K152" s="534"/>
      <c r="L152" s="535"/>
      <c r="M152" s="536"/>
      <c r="N152" s="93"/>
    </row>
    <row r="153" spans="1:14" ht="3.75" customHeight="1" thickBot="1" x14ac:dyDescent="0.25">
      <c r="A153" s="142"/>
      <c r="B153" s="3"/>
      <c r="C153" s="6"/>
      <c r="D153" s="1"/>
      <c r="E153" s="5"/>
      <c r="F153" s="93"/>
      <c r="G153" s="450"/>
      <c r="H153" s="480"/>
      <c r="I153" s="481"/>
      <c r="J153" s="91"/>
      <c r="K153" s="534"/>
      <c r="L153" s="535"/>
      <c r="M153" s="536"/>
      <c r="N153" s="93"/>
    </row>
    <row r="154" spans="1:14" ht="13.9" customHeight="1" thickBot="1" x14ac:dyDescent="0.25">
      <c r="A154" s="142"/>
      <c r="B154" s="426" t="s">
        <v>114</v>
      </c>
      <c r="C154" s="427"/>
      <c r="D154" s="427"/>
      <c r="E154" s="428"/>
      <c r="F154" s="93"/>
      <c r="G154" s="530">
        <f>IF(I11&lt;=0,0,IF(G139&lt;0,"Resultado Negativo. Não é possível fazer aplicação. ",ROUND((G152/I11),2)))</f>
        <v>0</v>
      </c>
      <c r="H154" s="484"/>
      <c r="I154" s="485"/>
      <c r="J154" s="91"/>
      <c r="K154" s="534"/>
      <c r="L154" s="535"/>
      <c r="M154" s="536"/>
      <c r="N154" s="93"/>
    </row>
    <row r="155" spans="1:14" ht="9" customHeight="1" x14ac:dyDescent="0.2">
      <c r="A155" s="142"/>
      <c r="B155" s="7"/>
      <c r="C155" s="8"/>
      <c r="D155" s="9"/>
      <c r="E155" s="10"/>
      <c r="F155" s="93"/>
      <c r="G155" s="2"/>
      <c r="H155" s="2"/>
      <c r="I155" s="2"/>
      <c r="J155" s="91"/>
      <c r="K155" s="534"/>
      <c r="L155" s="535"/>
      <c r="M155" s="536"/>
      <c r="N155" s="93"/>
    </row>
    <row r="156" spans="1:14" ht="16.149999999999999" customHeight="1" thickBot="1" x14ac:dyDescent="0.25">
      <c r="A156" s="142"/>
      <c r="B156" s="501" t="s">
        <v>68</v>
      </c>
      <c r="C156" s="502"/>
      <c r="D156" s="502"/>
      <c r="E156" s="503"/>
      <c r="F156" s="93"/>
      <c r="G156" s="498" t="str">
        <f>IF(G139&lt;0,"",IF(G152&lt;=0,"",IF(G154&lt;G147,"Atenção - Meta não cumprida","Parabéns - Meta cumprida")))</f>
        <v/>
      </c>
      <c r="H156" s="499"/>
      <c r="I156" s="500"/>
      <c r="J156" s="91"/>
      <c r="K156" s="537"/>
      <c r="L156" s="538"/>
      <c r="M156" s="539"/>
      <c r="N156" s="93"/>
    </row>
    <row r="157" spans="1:14" ht="3.75" customHeight="1" thickBot="1" x14ac:dyDescent="0.25">
      <c r="A157" s="154"/>
      <c r="B157" s="162"/>
      <c r="C157" s="143"/>
      <c r="D157" s="162"/>
      <c r="E157" s="162"/>
      <c r="F157" s="143"/>
      <c r="G157" s="162"/>
      <c r="H157" s="162"/>
      <c r="I157" s="163"/>
      <c r="J157" s="143"/>
      <c r="K157" s="162"/>
      <c r="L157" s="143"/>
      <c r="M157" s="162"/>
      <c r="N157" s="155"/>
    </row>
    <row r="158" spans="1:14" ht="7.5" customHeight="1" thickBot="1" x14ac:dyDescent="0.25">
      <c r="A158" s="157"/>
      <c r="B158" s="11"/>
      <c r="C158" s="12"/>
      <c r="D158" s="11"/>
      <c r="E158" s="11"/>
      <c r="F158" s="12"/>
      <c r="G158" s="11"/>
      <c r="H158" s="11"/>
      <c r="I158" s="11"/>
      <c r="J158" s="12"/>
      <c r="K158" s="11"/>
      <c r="L158" s="12"/>
      <c r="M158" s="13"/>
      <c r="N158" s="164"/>
    </row>
    <row r="159" spans="1:14" ht="3.75" customHeight="1" thickBot="1" x14ac:dyDescent="0.25">
      <c r="A159" s="88"/>
      <c r="B159" s="156"/>
      <c r="C159" s="4"/>
      <c r="D159" s="156"/>
      <c r="E159" s="156"/>
      <c r="F159" s="156"/>
      <c r="G159" s="4"/>
      <c r="H159" s="4"/>
      <c r="I159" s="4"/>
      <c r="J159" s="156"/>
      <c r="K159" s="156"/>
      <c r="L159" s="4"/>
      <c r="M159" s="156"/>
      <c r="N159" s="89"/>
    </row>
    <row r="160" spans="1:14" ht="12.75" customHeight="1" x14ac:dyDescent="0.2">
      <c r="A160" s="91"/>
      <c r="B160" s="504"/>
      <c r="C160" s="505"/>
      <c r="D160" s="505"/>
      <c r="E160" s="506"/>
      <c r="F160" s="91"/>
      <c r="G160" s="158"/>
      <c r="H160" s="160"/>
      <c r="I160" s="161"/>
      <c r="J160" s="91"/>
      <c r="K160" s="543" t="s">
        <v>69</v>
      </c>
      <c r="L160" s="544"/>
      <c r="M160" s="545"/>
      <c r="N160" s="93"/>
    </row>
    <row r="161" spans="1:14" ht="12.75" customHeight="1" x14ac:dyDescent="0.2">
      <c r="A161" s="91"/>
      <c r="B161" s="507"/>
      <c r="C161" s="508"/>
      <c r="D161" s="508"/>
      <c r="E161" s="509"/>
      <c r="F161" s="91"/>
      <c r="G161" s="165"/>
      <c r="H161" s="2"/>
      <c r="I161" s="166"/>
      <c r="J161" s="91"/>
      <c r="K161" s="546"/>
      <c r="L161" s="547"/>
      <c r="M161" s="548"/>
      <c r="N161" s="93"/>
    </row>
    <row r="162" spans="1:14" ht="12.75" customHeight="1" x14ac:dyDescent="0.2">
      <c r="A162" s="91"/>
      <c r="B162" s="507"/>
      <c r="C162" s="508"/>
      <c r="D162" s="508"/>
      <c r="E162" s="509"/>
      <c r="F162" s="91"/>
      <c r="G162" s="165"/>
      <c r="H162" s="2"/>
      <c r="I162" s="166"/>
      <c r="J162" s="91"/>
      <c r="K162" s="546"/>
      <c r="L162" s="547"/>
      <c r="M162" s="548"/>
      <c r="N162" s="93"/>
    </row>
    <row r="163" spans="1:14" ht="12.75" customHeight="1" x14ac:dyDescent="0.2">
      <c r="A163" s="91"/>
      <c r="B163" s="507"/>
      <c r="C163" s="508"/>
      <c r="D163" s="508"/>
      <c r="E163" s="509"/>
      <c r="F163" s="91"/>
      <c r="G163" s="165" t="s">
        <v>9</v>
      </c>
      <c r="H163" s="2">
        <f>I28</f>
        <v>0</v>
      </c>
      <c r="I163" s="166"/>
      <c r="J163" s="91"/>
      <c r="K163" s="546"/>
      <c r="L163" s="547"/>
      <c r="M163" s="548"/>
      <c r="N163" s="93"/>
    </row>
    <row r="164" spans="1:14" ht="12.75" customHeight="1" x14ac:dyDescent="0.2">
      <c r="A164" s="91"/>
      <c r="B164" s="507"/>
      <c r="C164" s="508"/>
      <c r="D164" s="508"/>
      <c r="E164" s="509"/>
      <c r="F164" s="91"/>
      <c r="G164" s="165" t="s">
        <v>23</v>
      </c>
      <c r="H164" s="2">
        <f>I39</f>
        <v>0</v>
      </c>
      <c r="I164" s="166"/>
      <c r="J164" s="91"/>
      <c r="K164" s="546"/>
      <c r="L164" s="547"/>
      <c r="M164" s="548"/>
      <c r="N164" s="93"/>
    </row>
    <row r="165" spans="1:14" ht="12.75" customHeight="1" x14ac:dyDescent="0.2">
      <c r="A165" s="91"/>
      <c r="B165" s="507"/>
      <c r="C165" s="508"/>
      <c r="D165" s="508"/>
      <c r="E165" s="509"/>
      <c r="F165" s="91"/>
      <c r="G165" s="165" t="s">
        <v>27</v>
      </c>
      <c r="H165" s="2">
        <f>I50</f>
        <v>0</v>
      </c>
      <c r="I165" s="166"/>
      <c r="J165" s="91"/>
      <c r="K165" s="546"/>
      <c r="L165" s="547"/>
      <c r="M165" s="548"/>
      <c r="N165" s="93"/>
    </row>
    <row r="166" spans="1:14" ht="12.75" customHeight="1" x14ac:dyDescent="0.2">
      <c r="A166" s="91"/>
      <c r="B166" s="507"/>
      <c r="C166" s="508"/>
      <c r="D166" s="508"/>
      <c r="E166" s="509"/>
      <c r="F166" s="91"/>
      <c r="G166" s="165" t="s">
        <v>121</v>
      </c>
      <c r="H166" s="2">
        <f>I62</f>
        <v>0</v>
      </c>
      <c r="I166" s="166"/>
      <c r="J166" s="91"/>
      <c r="K166" s="546"/>
      <c r="L166" s="547"/>
      <c r="M166" s="548"/>
      <c r="N166" s="93"/>
    </row>
    <row r="167" spans="1:14" ht="12.75" customHeight="1" x14ac:dyDescent="0.2">
      <c r="A167" s="91"/>
      <c r="B167" s="507"/>
      <c r="C167" s="508"/>
      <c r="D167" s="508"/>
      <c r="E167" s="509"/>
      <c r="F167" s="91"/>
      <c r="G167" s="165" t="s">
        <v>70</v>
      </c>
      <c r="H167" s="2">
        <f>I74</f>
        <v>0</v>
      </c>
      <c r="I167" s="166"/>
      <c r="J167" s="91"/>
      <c r="K167" s="546"/>
      <c r="L167" s="547"/>
      <c r="M167" s="548"/>
      <c r="N167" s="93"/>
    </row>
    <row r="168" spans="1:14" ht="12.75" customHeight="1" x14ac:dyDescent="0.2">
      <c r="A168" s="91"/>
      <c r="B168" s="507"/>
      <c r="C168" s="508"/>
      <c r="D168" s="508"/>
      <c r="E168" s="509"/>
      <c r="F168" s="91"/>
      <c r="G168" s="165" t="s">
        <v>122</v>
      </c>
      <c r="H168" s="2">
        <f>I89</f>
        <v>0</v>
      </c>
      <c r="I168" s="166"/>
      <c r="J168" s="91"/>
      <c r="K168" s="546"/>
      <c r="L168" s="547"/>
      <c r="M168" s="548"/>
      <c r="N168" s="93"/>
    </row>
    <row r="169" spans="1:14" ht="12.75" customHeight="1" x14ac:dyDescent="0.2">
      <c r="A169" s="91"/>
      <c r="B169" s="507"/>
      <c r="C169" s="508"/>
      <c r="D169" s="508"/>
      <c r="E169" s="509"/>
      <c r="F169" s="91"/>
      <c r="G169" s="165" t="s">
        <v>50</v>
      </c>
      <c r="H169" s="2">
        <f>I100</f>
        <v>0</v>
      </c>
      <c r="I169" s="166"/>
      <c r="J169" s="91"/>
      <c r="K169" s="546"/>
      <c r="L169" s="547"/>
      <c r="M169" s="548"/>
      <c r="N169" s="93"/>
    </row>
    <row r="170" spans="1:14" ht="12.75" customHeight="1" x14ac:dyDescent="0.2">
      <c r="A170" s="91"/>
      <c r="B170" s="507"/>
      <c r="C170" s="508"/>
      <c r="D170" s="508"/>
      <c r="E170" s="509"/>
      <c r="F170" s="91"/>
      <c r="G170" s="165" t="s">
        <v>117</v>
      </c>
      <c r="H170" s="2">
        <f>I114</f>
        <v>0</v>
      </c>
      <c r="I170" s="166"/>
      <c r="J170" s="91"/>
      <c r="K170" s="546"/>
      <c r="L170" s="547"/>
      <c r="M170" s="548"/>
      <c r="N170" s="93"/>
    </row>
    <row r="171" spans="1:14" ht="12.75" customHeight="1" x14ac:dyDescent="0.2">
      <c r="A171" s="91"/>
      <c r="B171" s="507"/>
      <c r="C171" s="508"/>
      <c r="D171" s="508"/>
      <c r="E171" s="509"/>
      <c r="F171" s="91"/>
      <c r="G171" s="165" t="s">
        <v>71</v>
      </c>
      <c r="H171" s="2">
        <f>I128</f>
        <v>0</v>
      </c>
      <c r="I171" s="166"/>
      <c r="J171" s="91"/>
      <c r="K171" s="546"/>
      <c r="L171" s="547"/>
      <c r="M171" s="548"/>
      <c r="N171" s="93"/>
    </row>
    <row r="172" spans="1:14" ht="12.75" customHeight="1" x14ac:dyDescent="0.2">
      <c r="A172" s="91"/>
      <c r="B172" s="507"/>
      <c r="C172" s="508"/>
      <c r="D172" s="508"/>
      <c r="E172" s="509"/>
      <c r="F172" s="91"/>
      <c r="G172" s="165"/>
      <c r="H172" s="2"/>
      <c r="I172" s="166"/>
      <c r="J172" s="91"/>
      <c r="K172" s="546"/>
      <c r="L172" s="547"/>
      <c r="M172" s="548"/>
      <c r="N172" s="93"/>
    </row>
    <row r="173" spans="1:14" ht="13.5" customHeight="1" thickBot="1" x14ac:dyDescent="0.25">
      <c r="A173" s="91"/>
      <c r="B173" s="510"/>
      <c r="C173" s="511"/>
      <c r="D173" s="511"/>
      <c r="E173" s="512"/>
      <c r="F173" s="91"/>
      <c r="G173" s="167"/>
      <c r="H173" s="168"/>
      <c r="I173" s="169"/>
      <c r="J173" s="91"/>
      <c r="K173" s="549"/>
      <c r="L173" s="550"/>
      <c r="M173" s="551"/>
      <c r="N173" s="93"/>
    </row>
    <row r="174" spans="1:14" ht="3.75" customHeight="1" thickBot="1" x14ac:dyDescent="0.25">
      <c r="A174" s="91"/>
      <c r="B174" s="170"/>
      <c r="C174" s="4"/>
      <c r="D174" s="11"/>
      <c r="E174" s="13"/>
      <c r="F174" s="91"/>
      <c r="G174" s="2"/>
      <c r="H174" s="2"/>
      <c r="I174" s="2"/>
      <c r="J174" s="91"/>
      <c r="K174" s="14"/>
      <c r="L174" s="4"/>
      <c r="M174" s="13"/>
      <c r="N174" s="93"/>
    </row>
    <row r="175" spans="1:14" ht="13.5" customHeight="1" thickBot="1" x14ac:dyDescent="0.25">
      <c r="A175" s="91"/>
      <c r="B175" s="381" t="s">
        <v>113</v>
      </c>
      <c r="C175" s="382"/>
      <c r="D175" s="382"/>
      <c r="E175" s="383"/>
      <c r="F175" s="91"/>
      <c r="G175" s="375" t="s">
        <v>113</v>
      </c>
      <c r="H175" s="376"/>
      <c r="I175" s="377"/>
      <c r="J175" s="91"/>
      <c r="K175" s="462" t="s">
        <v>163</v>
      </c>
      <c r="L175" s="463"/>
      <c r="M175" s="464"/>
      <c r="N175" s="93"/>
    </row>
    <row r="176" spans="1:14" ht="12.75" customHeight="1" x14ac:dyDescent="0.2">
      <c r="A176" s="91"/>
      <c r="B176" s="384"/>
      <c r="C176" s="385"/>
      <c r="D176" s="385"/>
      <c r="E176" s="386"/>
      <c r="F176" s="91"/>
      <c r="G176" s="66">
        <f>Jun!G180</f>
        <v>0</v>
      </c>
      <c r="H176" s="67">
        <f>Jun!H180</f>
        <v>0</v>
      </c>
      <c r="I176" s="173" t="s">
        <v>72</v>
      </c>
      <c r="J176" s="91"/>
      <c r="K176" s="465"/>
      <c r="L176" s="466"/>
      <c r="M176" s="467"/>
      <c r="N176" s="93"/>
    </row>
    <row r="177" spans="1:14" x14ac:dyDescent="0.2">
      <c r="A177" s="91"/>
      <c r="B177" s="384"/>
      <c r="C177" s="385"/>
      <c r="D177" s="385"/>
      <c r="E177" s="386"/>
      <c r="F177" s="91"/>
      <c r="G177" s="225">
        <v>0</v>
      </c>
      <c r="H177" s="226">
        <v>0</v>
      </c>
      <c r="I177" s="174" t="s">
        <v>73</v>
      </c>
      <c r="J177" s="91"/>
      <c r="K177" s="465"/>
      <c r="L177" s="466"/>
      <c r="M177" s="467"/>
      <c r="N177" s="93"/>
    </row>
    <row r="178" spans="1:14" x14ac:dyDescent="0.2">
      <c r="A178" s="91"/>
      <c r="B178" s="384"/>
      <c r="C178" s="385"/>
      <c r="D178" s="385"/>
      <c r="E178" s="386"/>
      <c r="F178" s="91"/>
      <c r="G178" s="175">
        <v>0</v>
      </c>
      <c r="H178" s="176">
        <v>0</v>
      </c>
      <c r="I178" s="174" t="s">
        <v>74</v>
      </c>
      <c r="J178" s="91"/>
      <c r="K178" s="465"/>
      <c r="L178" s="466"/>
      <c r="M178" s="467"/>
      <c r="N178" s="93"/>
    </row>
    <row r="179" spans="1:14" x14ac:dyDescent="0.2">
      <c r="A179" s="91"/>
      <c r="B179" s="384"/>
      <c r="C179" s="385"/>
      <c r="D179" s="385"/>
      <c r="E179" s="386"/>
      <c r="F179" s="91"/>
      <c r="G179" s="225">
        <v>0</v>
      </c>
      <c r="H179" s="226">
        <v>0</v>
      </c>
      <c r="I179" s="174" t="s">
        <v>75</v>
      </c>
      <c r="J179" s="91"/>
      <c r="K179" s="465"/>
      <c r="L179" s="466"/>
      <c r="M179" s="467"/>
      <c r="N179" s="93"/>
    </row>
    <row r="180" spans="1:14" ht="13.5" thickBot="1" x14ac:dyDescent="0.25">
      <c r="A180" s="91"/>
      <c r="B180" s="384"/>
      <c r="C180" s="385"/>
      <c r="D180" s="385"/>
      <c r="E180" s="386"/>
      <c r="F180" s="91"/>
      <c r="G180" s="177">
        <f>G176+G177-G178+G179</f>
        <v>0</v>
      </c>
      <c r="H180" s="178">
        <f>H176+H177-H178+H179</f>
        <v>0</v>
      </c>
      <c r="I180" s="179" t="s">
        <v>76</v>
      </c>
      <c r="J180" s="91"/>
      <c r="K180" s="468"/>
      <c r="L180" s="469"/>
      <c r="M180" s="470"/>
      <c r="N180" s="93"/>
    </row>
    <row r="181" spans="1:14" ht="7.5" customHeight="1" thickBot="1" x14ac:dyDescent="0.25">
      <c r="A181" s="91"/>
      <c r="B181" s="384"/>
      <c r="C181" s="385"/>
      <c r="D181" s="385"/>
      <c r="E181" s="386"/>
      <c r="F181" s="91"/>
      <c r="G181" s="165"/>
      <c r="H181" s="2"/>
      <c r="I181" s="166"/>
      <c r="J181" s="91"/>
      <c r="K181" s="14"/>
      <c r="L181" s="4"/>
      <c r="M181" s="13"/>
      <c r="N181" s="93"/>
    </row>
    <row r="182" spans="1:14" ht="13.5" thickBot="1" x14ac:dyDescent="0.25">
      <c r="A182" s="91"/>
      <c r="B182" s="387"/>
      <c r="C182" s="388"/>
      <c r="D182" s="388"/>
      <c r="E182" s="389"/>
      <c r="F182" s="91"/>
      <c r="G182" s="371">
        <f>G180+H180</f>
        <v>0</v>
      </c>
      <c r="H182" s="372"/>
      <c r="I182" s="223" t="s">
        <v>77</v>
      </c>
      <c r="J182" s="91"/>
      <c r="K182" s="378"/>
      <c r="L182" s="379"/>
      <c r="M182" s="380"/>
      <c r="N182" s="93"/>
    </row>
    <row r="183" spans="1:14" ht="3.75" customHeight="1" thickBot="1" x14ac:dyDescent="0.25">
      <c r="A183" s="91"/>
      <c r="B183" s="170"/>
      <c r="C183" s="4"/>
      <c r="D183" s="11"/>
      <c r="E183" s="13"/>
      <c r="F183" s="91"/>
      <c r="G183" s="2"/>
      <c r="H183" s="2"/>
      <c r="I183" s="2"/>
      <c r="J183" s="91"/>
      <c r="K183" s="14"/>
      <c r="L183" s="4"/>
      <c r="M183" s="13"/>
      <c r="N183" s="93"/>
    </row>
    <row r="184" spans="1:14" ht="13.5" customHeight="1" thickBot="1" x14ac:dyDescent="0.25">
      <c r="A184" s="91"/>
      <c r="B184" s="381" t="s">
        <v>83</v>
      </c>
      <c r="C184" s="382"/>
      <c r="D184" s="382"/>
      <c r="E184" s="383"/>
      <c r="F184" s="91"/>
      <c r="G184" s="375" t="s">
        <v>83</v>
      </c>
      <c r="H184" s="376"/>
      <c r="I184" s="377"/>
      <c r="J184" s="91"/>
      <c r="K184" s="471"/>
      <c r="L184" s="472"/>
      <c r="M184" s="473"/>
      <c r="N184" s="93"/>
    </row>
    <row r="185" spans="1:14" ht="12.75" customHeight="1" x14ac:dyDescent="0.2">
      <c r="A185" s="91"/>
      <c r="B185" s="384"/>
      <c r="C185" s="385"/>
      <c r="D185" s="385"/>
      <c r="E185" s="386"/>
      <c r="F185" s="91"/>
      <c r="G185" s="66">
        <f>Jun!G189</f>
        <v>0</v>
      </c>
      <c r="H185" s="67">
        <f>Jun!H189</f>
        <v>0</v>
      </c>
      <c r="I185" s="173" t="s">
        <v>72</v>
      </c>
      <c r="J185" s="91"/>
      <c r="K185" s="474"/>
      <c r="L185" s="475"/>
      <c r="M185" s="476"/>
      <c r="N185" s="93"/>
    </row>
    <row r="186" spans="1:14" ht="12.75" customHeight="1" x14ac:dyDescent="0.2">
      <c r="A186" s="91"/>
      <c r="B186" s="384"/>
      <c r="C186" s="385"/>
      <c r="D186" s="385"/>
      <c r="E186" s="386"/>
      <c r="F186" s="91"/>
      <c r="G186" s="225">
        <v>0</v>
      </c>
      <c r="H186" s="226">
        <v>0</v>
      </c>
      <c r="I186" s="174" t="s">
        <v>81</v>
      </c>
      <c r="J186" s="91"/>
      <c r="K186" s="474"/>
      <c r="L186" s="475"/>
      <c r="M186" s="476"/>
      <c r="N186" s="93"/>
    </row>
    <row r="187" spans="1:14" ht="12.75" customHeight="1" x14ac:dyDescent="0.2">
      <c r="A187" s="91"/>
      <c r="B187" s="384"/>
      <c r="C187" s="385"/>
      <c r="D187" s="385"/>
      <c r="E187" s="386"/>
      <c r="F187" s="91"/>
      <c r="G187" s="225">
        <v>0</v>
      </c>
      <c r="H187" s="226">
        <v>0</v>
      </c>
      <c r="I187" s="174" t="s">
        <v>82</v>
      </c>
      <c r="J187" s="91"/>
      <c r="K187" s="474"/>
      <c r="L187" s="475"/>
      <c r="M187" s="476"/>
      <c r="N187" s="93"/>
    </row>
    <row r="188" spans="1:14" ht="12.75" customHeight="1" x14ac:dyDescent="0.2">
      <c r="A188" s="91"/>
      <c r="B188" s="384"/>
      <c r="C188" s="385"/>
      <c r="D188" s="385"/>
      <c r="E188" s="386"/>
      <c r="F188" s="91"/>
      <c r="G188" s="225">
        <v>0</v>
      </c>
      <c r="H188" s="226">
        <v>0</v>
      </c>
      <c r="I188" s="174" t="s">
        <v>84</v>
      </c>
      <c r="J188" s="91"/>
      <c r="K188" s="474"/>
      <c r="L188" s="475"/>
      <c r="M188" s="476"/>
      <c r="N188" s="93"/>
    </row>
    <row r="189" spans="1:14" ht="13.5" customHeight="1" thickBot="1" x14ac:dyDescent="0.25">
      <c r="A189" s="91"/>
      <c r="B189" s="384"/>
      <c r="C189" s="385"/>
      <c r="D189" s="385"/>
      <c r="E189" s="386"/>
      <c r="F189" s="91"/>
      <c r="G189" s="177">
        <f>G185+G186+G187+G188</f>
        <v>0</v>
      </c>
      <c r="H189" s="177">
        <f>H185+H186+H187+H188</f>
        <v>0</v>
      </c>
      <c r="I189" s="179" t="s">
        <v>76</v>
      </c>
      <c r="J189" s="91"/>
      <c r="K189" s="477"/>
      <c r="L189" s="478"/>
      <c r="M189" s="479"/>
      <c r="N189" s="93"/>
    </row>
    <row r="190" spans="1:14" ht="7.5" customHeight="1" thickBot="1" x14ac:dyDescent="0.25">
      <c r="A190" s="91"/>
      <c r="B190" s="384"/>
      <c r="C190" s="385"/>
      <c r="D190" s="385"/>
      <c r="E190" s="386"/>
      <c r="F190" s="91"/>
      <c r="G190" s="165"/>
      <c r="H190" s="2"/>
      <c r="I190" s="166"/>
      <c r="J190" s="91"/>
      <c r="K190" s="14"/>
      <c r="L190" s="4"/>
      <c r="M190" s="13"/>
      <c r="N190" s="93"/>
    </row>
    <row r="191" spans="1:14" ht="13.5" customHeight="1" thickBot="1" x14ac:dyDescent="0.25">
      <c r="A191" s="91"/>
      <c r="B191" s="387"/>
      <c r="C191" s="388"/>
      <c r="D191" s="388"/>
      <c r="E191" s="389"/>
      <c r="F191" s="91"/>
      <c r="G191" s="371">
        <f>G189+H189</f>
        <v>0</v>
      </c>
      <c r="H191" s="372"/>
      <c r="I191" s="223" t="s">
        <v>116</v>
      </c>
      <c r="J191" s="91"/>
      <c r="K191" s="378"/>
      <c r="L191" s="379"/>
      <c r="M191" s="380"/>
      <c r="N191" s="93"/>
    </row>
    <row r="192" spans="1:14" ht="3.75" customHeight="1" thickBot="1" x14ac:dyDescent="0.25">
      <c r="A192" s="91"/>
      <c r="B192" s="170"/>
      <c r="C192" s="4"/>
      <c r="D192" s="11"/>
      <c r="E192" s="13"/>
      <c r="F192" s="91"/>
      <c r="G192" s="2"/>
      <c r="H192" s="2"/>
      <c r="I192" s="2"/>
      <c r="J192" s="91"/>
      <c r="K192" s="14"/>
      <c r="L192" s="4"/>
      <c r="M192" s="13"/>
      <c r="N192" s="93"/>
    </row>
    <row r="193" spans="1:14" ht="13.5" customHeight="1" thickBot="1" x14ac:dyDescent="0.25">
      <c r="A193" s="91"/>
      <c r="B193" s="486" t="s">
        <v>80</v>
      </c>
      <c r="C193" s="487"/>
      <c r="D193" s="487"/>
      <c r="E193" s="488"/>
      <c r="F193" s="91"/>
      <c r="G193" s="540" t="s">
        <v>85</v>
      </c>
      <c r="H193" s="541"/>
      <c r="I193" s="542"/>
      <c r="J193" s="91"/>
      <c r="K193" s="462" t="s">
        <v>173</v>
      </c>
      <c r="L193" s="463"/>
      <c r="M193" s="464"/>
      <c r="N193" s="93"/>
    </row>
    <row r="194" spans="1:14" ht="12.75" customHeight="1" x14ac:dyDescent="0.2">
      <c r="A194" s="91"/>
      <c r="B194" s="489"/>
      <c r="C194" s="490"/>
      <c r="D194" s="490"/>
      <c r="E194" s="491"/>
      <c r="F194" s="91"/>
      <c r="G194" s="66">
        <f>Jun!G198</f>
        <v>0</v>
      </c>
      <c r="H194" s="67">
        <f>Jun!H198</f>
        <v>0</v>
      </c>
      <c r="I194" s="173" t="s">
        <v>72</v>
      </c>
      <c r="J194" s="91"/>
      <c r="K194" s="465"/>
      <c r="L194" s="466"/>
      <c r="M194" s="467"/>
      <c r="N194" s="93"/>
    </row>
    <row r="195" spans="1:14" ht="12.75" customHeight="1" x14ac:dyDescent="0.2">
      <c r="A195" s="91"/>
      <c r="B195" s="489"/>
      <c r="C195" s="490"/>
      <c r="D195" s="490"/>
      <c r="E195" s="491"/>
      <c r="F195" s="91"/>
      <c r="G195" s="225">
        <v>0</v>
      </c>
      <c r="H195" s="226">
        <v>0</v>
      </c>
      <c r="I195" s="174" t="s">
        <v>73</v>
      </c>
      <c r="J195" s="91"/>
      <c r="K195" s="465"/>
      <c r="L195" s="466"/>
      <c r="M195" s="467"/>
      <c r="N195" s="93"/>
    </row>
    <row r="196" spans="1:14" ht="12.75" customHeight="1" x14ac:dyDescent="0.2">
      <c r="A196" s="91"/>
      <c r="B196" s="489"/>
      <c r="C196" s="490"/>
      <c r="D196" s="490"/>
      <c r="E196" s="491"/>
      <c r="F196" s="91"/>
      <c r="G196" s="175">
        <v>0</v>
      </c>
      <c r="H196" s="176">
        <v>0</v>
      </c>
      <c r="I196" s="174" t="s">
        <v>74</v>
      </c>
      <c r="J196" s="91"/>
      <c r="K196" s="465"/>
      <c r="L196" s="466"/>
      <c r="M196" s="467"/>
      <c r="N196" s="93"/>
    </row>
    <row r="197" spans="1:14" ht="12.75" customHeight="1" x14ac:dyDescent="0.2">
      <c r="A197" s="91"/>
      <c r="B197" s="489"/>
      <c r="C197" s="490"/>
      <c r="D197" s="490"/>
      <c r="E197" s="491"/>
      <c r="F197" s="91"/>
      <c r="G197" s="225">
        <v>0</v>
      </c>
      <c r="H197" s="226">
        <v>0</v>
      </c>
      <c r="I197" s="174" t="s">
        <v>75</v>
      </c>
      <c r="J197" s="91"/>
      <c r="K197" s="465"/>
      <c r="L197" s="466"/>
      <c r="M197" s="467"/>
      <c r="N197" s="93"/>
    </row>
    <row r="198" spans="1:14" ht="13.5" customHeight="1" thickBot="1" x14ac:dyDescent="0.25">
      <c r="A198" s="91"/>
      <c r="B198" s="489"/>
      <c r="C198" s="490"/>
      <c r="D198" s="490"/>
      <c r="E198" s="491"/>
      <c r="F198" s="91"/>
      <c r="G198" s="177">
        <f>G194+G195-G196+G197</f>
        <v>0</v>
      </c>
      <c r="H198" s="178">
        <f>H194+H195-H196+H197</f>
        <v>0</v>
      </c>
      <c r="I198" s="179" t="s">
        <v>76</v>
      </c>
      <c r="J198" s="91"/>
      <c r="K198" s="468"/>
      <c r="L198" s="469"/>
      <c r="M198" s="470"/>
      <c r="N198" s="93"/>
    </row>
    <row r="199" spans="1:14" ht="7.5" customHeight="1" thickBot="1" x14ac:dyDescent="0.25">
      <c r="A199" s="91"/>
      <c r="B199" s="489"/>
      <c r="C199" s="490"/>
      <c r="D199" s="490"/>
      <c r="E199" s="491"/>
      <c r="F199" s="91"/>
      <c r="G199" s="2"/>
      <c r="H199" s="2"/>
      <c r="I199" s="166"/>
      <c r="J199" s="91"/>
      <c r="K199" s="14"/>
      <c r="L199" s="4"/>
      <c r="M199" s="13"/>
      <c r="N199" s="93"/>
    </row>
    <row r="200" spans="1:14" ht="13.5" customHeight="1" thickBot="1" x14ac:dyDescent="0.25">
      <c r="A200" s="91"/>
      <c r="B200" s="492"/>
      <c r="C200" s="493"/>
      <c r="D200" s="493"/>
      <c r="E200" s="494"/>
      <c r="F200" s="91"/>
      <c r="G200" s="371">
        <f>G198+H198</f>
        <v>0</v>
      </c>
      <c r="H200" s="372"/>
      <c r="I200" s="223" t="s">
        <v>77</v>
      </c>
      <c r="J200" s="91"/>
      <c r="K200" s="378"/>
      <c r="L200" s="379"/>
      <c r="M200" s="380"/>
      <c r="N200" s="93"/>
    </row>
    <row r="201" spans="1:14" ht="3.75" customHeight="1" thickBot="1" x14ac:dyDescent="0.25">
      <c r="A201" s="91"/>
      <c r="B201" s="2"/>
      <c r="C201" s="4"/>
      <c r="D201" s="2"/>
      <c r="E201" s="2"/>
      <c r="F201" s="4"/>
      <c r="G201" s="2"/>
      <c r="H201" s="2"/>
      <c r="I201" s="11"/>
      <c r="J201" s="11"/>
      <c r="K201" s="11"/>
      <c r="L201" s="11"/>
      <c r="M201" s="13"/>
      <c r="N201" s="93"/>
    </row>
    <row r="202" spans="1:14" ht="12.75" customHeight="1" x14ac:dyDescent="0.2">
      <c r="A202" s="91"/>
      <c r="B202" s="441" t="s">
        <v>78</v>
      </c>
      <c r="C202" s="442"/>
      <c r="D202" s="442"/>
      <c r="E202" s="443"/>
      <c r="F202" s="91"/>
      <c r="G202" s="453"/>
      <c r="H202" s="454"/>
      <c r="I202" s="454"/>
      <c r="J202" s="454"/>
      <c r="K202" s="454"/>
      <c r="L202" s="454"/>
      <c r="M202" s="455"/>
      <c r="N202" s="93"/>
    </row>
    <row r="203" spans="1:14" ht="12.75" customHeight="1" x14ac:dyDescent="0.2">
      <c r="A203" s="91"/>
      <c r="B203" s="444"/>
      <c r="C203" s="445"/>
      <c r="D203" s="445"/>
      <c r="E203" s="446"/>
      <c r="F203" s="91"/>
      <c r="G203" s="456"/>
      <c r="H203" s="457"/>
      <c r="I203" s="457"/>
      <c r="J203" s="457"/>
      <c r="K203" s="457"/>
      <c r="L203" s="457"/>
      <c r="M203" s="458"/>
      <c r="N203" s="93"/>
    </row>
    <row r="204" spans="1:14" ht="12.75" customHeight="1" x14ac:dyDescent="0.2">
      <c r="A204" s="91"/>
      <c r="B204" s="444"/>
      <c r="C204" s="445"/>
      <c r="D204" s="445"/>
      <c r="E204" s="446"/>
      <c r="F204" s="91"/>
      <c r="G204" s="456"/>
      <c r="H204" s="457"/>
      <c r="I204" s="457"/>
      <c r="J204" s="457"/>
      <c r="K204" s="457"/>
      <c r="L204" s="457"/>
      <c r="M204" s="458"/>
      <c r="N204" s="93"/>
    </row>
    <row r="205" spans="1:14" ht="12.75" customHeight="1" x14ac:dyDescent="0.2">
      <c r="A205" s="91"/>
      <c r="B205" s="444"/>
      <c r="C205" s="445"/>
      <c r="D205" s="445"/>
      <c r="E205" s="446"/>
      <c r="F205" s="91"/>
      <c r="G205" s="456"/>
      <c r="H205" s="457"/>
      <c r="I205" s="457"/>
      <c r="J205" s="457"/>
      <c r="K205" s="457"/>
      <c r="L205" s="457"/>
      <c r="M205" s="458"/>
      <c r="N205" s="93"/>
    </row>
    <row r="206" spans="1:14" ht="13.5" customHeight="1" thickBot="1" x14ac:dyDescent="0.25">
      <c r="A206" s="91"/>
      <c r="B206" s="447"/>
      <c r="C206" s="448"/>
      <c r="D206" s="448"/>
      <c r="E206" s="449"/>
      <c r="F206" s="91"/>
      <c r="G206" s="459"/>
      <c r="H206" s="460"/>
      <c r="I206" s="460"/>
      <c r="J206" s="460"/>
      <c r="K206" s="460"/>
      <c r="L206" s="460"/>
      <c r="M206" s="461"/>
      <c r="N206" s="93"/>
    </row>
    <row r="207" spans="1:14" ht="3.75" customHeight="1" thickBot="1" x14ac:dyDescent="0.25">
      <c r="A207" s="142"/>
      <c r="B207" s="6"/>
      <c r="C207" s="6"/>
      <c r="D207" s="6"/>
      <c r="E207" s="6"/>
      <c r="F207" s="6"/>
      <c r="G207" s="156"/>
      <c r="H207" s="156"/>
      <c r="I207" s="156"/>
      <c r="J207" s="156"/>
      <c r="K207" s="156"/>
      <c r="L207" s="156"/>
      <c r="M207" s="156"/>
      <c r="N207" s="93"/>
    </row>
    <row r="208" spans="1:14" ht="16.5" customHeight="1" x14ac:dyDescent="0.2">
      <c r="A208" s="435"/>
      <c r="B208" s="436"/>
      <c r="C208" s="436"/>
      <c r="D208" s="436"/>
      <c r="E208" s="436"/>
      <c r="F208" s="436"/>
      <c r="G208" s="436"/>
      <c r="H208" s="436"/>
      <c r="I208" s="436"/>
      <c r="J208" s="436"/>
      <c r="K208" s="436"/>
      <c r="L208" s="436"/>
      <c r="M208" s="436"/>
      <c r="N208" s="437"/>
    </row>
    <row r="209" spans="1:14" ht="16.5" customHeight="1" x14ac:dyDescent="0.2">
      <c r="A209" s="438"/>
      <c r="B209" s="439"/>
      <c r="C209" s="439"/>
      <c r="D209" s="439"/>
      <c r="E209" s="439"/>
      <c r="F209" s="439"/>
      <c r="G209" s="439"/>
      <c r="H209" s="439"/>
      <c r="I209" s="439"/>
      <c r="J209" s="439"/>
      <c r="K209" s="439"/>
      <c r="L209" s="439"/>
      <c r="M209" s="439"/>
      <c r="N209" s="440"/>
    </row>
    <row r="210" spans="1:14" ht="15.75" customHeight="1" x14ac:dyDescent="0.2">
      <c r="A210" s="438"/>
      <c r="B210" s="439"/>
      <c r="C210" s="439"/>
      <c r="D210" s="439"/>
      <c r="E210" s="439"/>
      <c r="F210" s="439"/>
      <c r="G210" s="439"/>
      <c r="H210" s="439"/>
      <c r="I210" s="439"/>
      <c r="J210" s="439"/>
      <c r="K210" s="439"/>
      <c r="L210" s="439"/>
      <c r="M210" s="439"/>
      <c r="N210" s="440"/>
    </row>
    <row r="211" spans="1:14" ht="6" hidden="1" customHeight="1" x14ac:dyDescent="0.2">
      <c r="A211" s="438"/>
      <c r="B211" s="439"/>
      <c r="C211" s="439"/>
      <c r="D211" s="439"/>
      <c r="E211" s="439"/>
      <c r="F211" s="439"/>
      <c r="G211" s="439"/>
      <c r="H211" s="439"/>
      <c r="I211" s="439"/>
      <c r="J211" s="439"/>
      <c r="K211" s="439"/>
      <c r="L211" s="439"/>
      <c r="M211" s="439"/>
      <c r="N211" s="440"/>
    </row>
    <row r="212" spans="1:14" x14ac:dyDescent="0.2">
      <c r="A212" s="438"/>
      <c r="B212" s="439"/>
      <c r="C212" s="439"/>
      <c r="D212" s="439"/>
      <c r="E212" s="439"/>
      <c r="F212" s="439"/>
      <c r="G212" s="439"/>
      <c r="H212" s="439"/>
      <c r="I212" s="439"/>
      <c r="J212" s="439"/>
      <c r="K212" s="439"/>
      <c r="L212" s="439"/>
      <c r="M212" s="439"/>
      <c r="N212" s="440"/>
    </row>
    <row r="213" spans="1:14" x14ac:dyDescent="0.2">
      <c r="A213" s="438"/>
      <c r="B213" s="439"/>
      <c r="C213" s="439"/>
      <c r="D213" s="439"/>
      <c r="E213" s="439"/>
      <c r="F213" s="439"/>
      <c r="G213" s="439"/>
      <c r="H213" s="439"/>
      <c r="I213" s="439"/>
      <c r="J213" s="439"/>
      <c r="K213" s="439"/>
      <c r="L213" s="439"/>
      <c r="M213" s="439"/>
      <c r="N213" s="440"/>
    </row>
    <row r="214" spans="1:14" ht="12.75" customHeight="1" thickBot="1" x14ac:dyDescent="0.25">
      <c r="A214" s="167"/>
      <c r="B214" s="168"/>
      <c r="C214" s="168"/>
      <c r="D214" s="168"/>
      <c r="E214" s="168"/>
      <c r="F214" s="168"/>
      <c r="G214" s="168"/>
      <c r="H214" s="168"/>
      <c r="I214" s="168"/>
      <c r="J214" s="168"/>
      <c r="K214" s="168"/>
      <c r="L214" s="168"/>
      <c r="M214" s="168"/>
      <c r="N214" s="169"/>
    </row>
    <row r="215" spans="1:14" ht="3" customHeight="1" x14ac:dyDescent="0.2"/>
    <row r="216" spans="1:14" hidden="1" x14ac:dyDescent="0.2"/>
    <row r="217" spans="1:14" hidden="1" x14ac:dyDescent="0.2"/>
    <row r="218" spans="1:14" hidden="1" x14ac:dyDescent="0.2"/>
  </sheetData>
  <sheetProtection algorithmName="SHA-512" hashValue="6kYJsn7itpAt/Z+moDDuRxUGHWoqaAJgBt4//aBq4Gr870iACV4XgzERRPXhDbSLEYMw5jlP0HWPliblNb2NzQ==" saltValue="/TzSFMEkjCvPONn7h6y5yQ==" spinCount="100000" sheet="1" objects="1" scenarios="1" selectLockedCells="1"/>
  <mergeCells count="86">
    <mergeCell ref="M2:M3"/>
    <mergeCell ref="I5:I10"/>
    <mergeCell ref="B12:M12"/>
    <mergeCell ref="B2:B3"/>
    <mergeCell ref="D2:D3"/>
    <mergeCell ref="E2:E3"/>
    <mergeCell ref="G2:H3"/>
    <mergeCell ref="I2:I3"/>
    <mergeCell ref="K2:K3"/>
    <mergeCell ref="G13:H13"/>
    <mergeCell ref="E14:E27"/>
    <mergeCell ref="I14:I27"/>
    <mergeCell ref="G64:H64"/>
    <mergeCell ref="G30:H30"/>
    <mergeCell ref="E31:E38"/>
    <mergeCell ref="I31:I38"/>
    <mergeCell ref="G41:H41"/>
    <mergeCell ref="E65:E73"/>
    <mergeCell ref="I65:I73"/>
    <mergeCell ref="G76:H76"/>
    <mergeCell ref="E42:E49"/>
    <mergeCell ref="I42:I49"/>
    <mergeCell ref="G52:H52"/>
    <mergeCell ref="E53:E61"/>
    <mergeCell ref="I53:I61"/>
    <mergeCell ref="G102:H102"/>
    <mergeCell ref="E103:E113"/>
    <mergeCell ref="I103:I113"/>
    <mergeCell ref="G116:H116"/>
    <mergeCell ref="E77:E88"/>
    <mergeCell ref="I77:I88"/>
    <mergeCell ref="G91:H91"/>
    <mergeCell ref="E92:E99"/>
    <mergeCell ref="I92:I99"/>
    <mergeCell ref="E117:E127"/>
    <mergeCell ref="I117:I127"/>
    <mergeCell ref="B136:E136"/>
    <mergeCell ref="G136:I136"/>
    <mergeCell ref="K136:M142"/>
    <mergeCell ref="B137:E137"/>
    <mergeCell ref="G137:I137"/>
    <mergeCell ref="B138:E138"/>
    <mergeCell ref="G138:I138"/>
    <mergeCell ref="B139:E139"/>
    <mergeCell ref="G139:I139"/>
    <mergeCell ref="B141:E142"/>
    <mergeCell ref="G141:I141"/>
    <mergeCell ref="G142:I142"/>
    <mergeCell ref="B184:E191"/>
    <mergeCell ref="A208:N213"/>
    <mergeCell ref="B193:E200"/>
    <mergeCell ref="G193:I193"/>
    <mergeCell ref="K193:M198"/>
    <mergeCell ref="G200:H200"/>
    <mergeCell ref="K200:M200"/>
    <mergeCell ref="B202:E206"/>
    <mergeCell ref="G202:M206"/>
    <mergeCell ref="K182:M182"/>
    <mergeCell ref="G191:H191"/>
    <mergeCell ref="K191:M191"/>
    <mergeCell ref="K160:M173"/>
    <mergeCell ref="G175:I175"/>
    <mergeCell ref="K175:M180"/>
    <mergeCell ref="G184:I184"/>
    <mergeCell ref="K184:M189"/>
    <mergeCell ref="B160:E173"/>
    <mergeCell ref="G182:H182"/>
    <mergeCell ref="B175:E182"/>
    <mergeCell ref="B154:E154"/>
    <mergeCell ref="G154:I154"/>
    <mergeCell ref="B156:E156"/>
    <mergeCell ref="G156:I156"/>
    <mergeCell ref="K146:M156"/>
    <mergeCell ref="B147:E147"/>
    <mergeCell ref="B150:E150"/>
    <mergeCell ref="G150:I150"/>
    <mergeCell ref="B151:E151"/>
    <mergeCell ref="G151:I151"/>
    <mergeCell ref="G152:I152"/>
    <mergeCell ref="G153:I153"/>
    <mergeCell ref="B152:E152"/>
    <mergeCell ref="B146:E146"/>
    <mergeCell ref="G146:I146"/>
    <mergeCell ref="G147:I147"/>
    <mergeCell ref="B149:E149"/>
    <mergeCell ref="G149:I149"/>
  </mergeCells>
  <phoneticPr fontId="43" type="noConversion"/>
  <conditionalFormatting sqref="G141">
    <cfRule type="cellIs" dxfId="74" priority="4" stopIfTrue="1" operator="equal">
      <formula>"Mark Contábil Informa:"</formula>
    </cfRule>
    <cfRule type="cellIs" dxfId="73" priority="5" stopIfTrue="1" operator="equal">
      <formula>"Mark Contábil Informa:"</formula>
    </cfRule>
    <cfRule type="cellIs" dxfId="72" priority="6" stopIfTrue="1" operator="equal">
      <formula>"Mark Contábil Informa:"</formula>
    </cfRule>
  </conditionalFormatting>
  <conditionalFormatting sqref="G142">
    <cfRule type="cellIs" dxfId="71" priority="1" stopIfTrue="1" operator="equal">
      <formula>"Atenção - Resultado Mensal Negativo"</formula>
    </cfRule>
    <cfRule type="cellIs" dxfId="70" priority="2" stopIfTrue="1" operator="equal">
      <formula>"Parabéns - Resultado Mensal Positivo"</formula>
    </cfRule>
    <cfRule type="cellIs" dxfId="69" priority="3" stopIfTrue="1" operator="equal">
      <formula>"Nem Positivo nem Negativo - No Limite"</formula>
    </cfRule>
  </conditionalFormatting>
  <conditionalFormatting sqref="G156">
    <cfRule type="cellIs" dxfId="68" priority="16" stopIfTrue="1" operator="equal">
      <formula>"Parabéns - Meta cumprida"</formula>
    </cfRule>
    <cfRule type="cellIs" dxfId="67" priority="17" stopIfTrue="1" operator="equal">
      <formula>"Atenção - Meta não cumprida"</formula>
    </cfRule>
  </conditionalFormatting>
  <conditionalFormatting sqref="G13:H13 G30:H30 G41:H41 G52:H52 G64:H64 G76:H76 G91:H91 G102:H102 G116:H116">
    <cfRule type="cellIs" dxfId="66" priority="7" stopIfTrue="1" operator="equal">
      <formula>"Sinal Verde - Abaixo do Orçado"</formula>
    </cfRule>
    <cfRule type="cellIs" dxfId="65" priority="8" stopIfTrue="1" operator="between">
      <formula>"Sinal Amarelo - Próximo ao Orçado"</formula>
      <formula>"Sinal Amarelo - Igual ao Orçado"</formula>
    </cfRule>
    <cfRule type="cellIs" dxfId="64" priority="9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6B6EF-2658-4187-B57E-D0349A1862C7}">
  <dimension ref="A1:O218"/>
  <sheetViews>
    <sheetView showGridLines="0" zoomScale="80" zoomScaleNormal="80" zoomScaleSheetLayoutView="80" workbookViewId="0">
      <pane ySplit="4" topLeftCell="A5" activePane="bottomLeft" state="frozen"/>
      <selection activeCell="C6" sqref="C6:D6"/>
      <selection pane="bottomLeft"/>
    </sheetView>
  </sheetViews>
  <sheetFormatPr defaultColWidth="0" defaultRowHeight="12.75" customHeight="1" zeroHeight="1" x14ac:dyDescent="0.2"/>
  <cols>
    <col min="1" max="1" width="0.5703125" style="90" customWidth="1"/>
    <col min="2" max="2" width="36.7109375" style="90" customWidth="1"/>
    <col min="3" max="3" width="0.7109375" style="90" customWidth="1"/>
    <col min="4" max="4" width="18.7109375" style="90" customWidth="1"/>
    <col min="5" max="5" width="18" style="90" customWidth="1"/>
    <col min="6" max="6" width="0.7109375" style="90" customWidth="1"/>
    <col min="7" max="7" width="18.7109375" style="90" bestFit="1" customWidth="1"/>
    <col min="8" max="8" width="18.7109375" style="90" customWidth="1"/>
    <col min="9" max="9" width="18" style="90" customWidth="1"/>
    <col min="10" max="10" width="0.7109375" style="90" customWidth="1"/>
    <col min="11" max="11" width="15.5703125" style="90" customWidth="1"/>
    <col min="12" max="12" width="0.7109375" style="90" customWidth="1"/>
    <col min="13" max="13" width="18.85546875" style="90" customWidth="1"/>
    <col min="14" max="14" width="0.7109375" style="90" customWidth="1"/>
    <col min="15" max="15" width="0.28515625" style="90" customWidth="1"/>
    <col min="16" max="16384" width="9.140625" style="90" hidden="1"/>
  </cols>
  <sheetData>
    <row r="1" spans="1:14" ht="3.75" customHeight="1" thickBot="1" x14ac:dyDescent="0.25">
      <c r="A1" s="88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9"/>
    </row>
    <row r="2" spans="1:14" ht="21.75" customHeight="1" x14ac:dyDescent="0.2">
      <c r="A2" s="91"/>
      <c r="B2" s="402" t="s">
        <v>194</v>
      </c>
      <c r="C2" s="92"/>
      <c r="D2" s="404" t="s">
        <v>0</v>
      </c>
      <c r="E2" s="414"/>
      <c r="F2" s="92"/>
      <c r="G2" s="404" t="s">
        <v>1</v>
      </c>
      <c r="H2" s="419"/>
      <c r="I2" s="414"/>
      <c r="J2" s="92"/>
      <c r="K2" s="373" t="s">
        <v>2</v>
      </c>
      <c r="L2" s="92"/>
      <c r="M2" s="409" t="s">
        <v>3</v>
      </c>
      <c r="N2" s="93"/>
    </row>
    <row r="3" spans="1:14" ht="19.5" customHeight="1" thickBot="1" x14ac:dyDescent="0.25">
      <c r="A3" s="91"/>
      <c r="B3" s="403"/>
      <c r="C3" s="91"/>
      <c r="D3" s="405"/>
      <c r="E3" s="415"/>
      <c r="F3" s="91"/>
      <c r="G3" s="405"/>
      <c r="H3" s="420"/>
      <c r="I3" s="415"/>
      <c r="J3" s="91"/>
      <c r="K3" s="374"/>
      <c r="L3" s="91"/>
      <c r="M3" s="410"/>
      <c r="N3" s="93"/>
    </row>
    <row r="4" spans="1:14" s="95" customFormat="1" ht="13.5" thickBot="1" x14ac:dyDescent="0.25">
      <c r="A4" s="91"/>
      <c r="B4" s="185" t="s">
        <v>111</v>
      </c>
      <c r="C4" s="91"/>
      <c r="D4" s="186" t="s">
        <v>4</v>
      </c>
      <c r="E4" s="187" t="s">
        <v>5</v>
      </c>
      <c r="F4" s="91"/>
      <c r="G4" s="188" t="str">
        <f>'Página Inicial'!C6</f>
        <v>Nome Esposa</v>
      </c>
      <c r="H4" s="188" t="str">
        <f>'Página Inicial'!F6</f>
        <v>Nome Esposo</v>
      </c>
      <c r="I4" s="187" t="s">
        <v>5</v>
      </c>
      <c r="J4" s="91"/>
      <c r="K4" s="189" t="s">
        <v>4</v>
      </c>
      <c r="L4" s="94"/>
      <c r="M4" s="190" t="s">
        <v>107</v>
      </c>
      <c r="N4" s="93"/>
    </row>
    <row r="5" spans="1:14" ht="12.75" customHeight="1" x14ac:dyDescent="0.2">
      <c r="A5" s="91"/>
      <c r="B5" s="96" t="s">
        <v>118</v>
      </c>
      <c r="C5" s="91"/>
      <c r="D5" s="97"/>
      <c r="E5" s="98"/>
      <c r="F5" s="91"/>
      <c r="G5" s="97"/>
      <c r="H5" s="99"/>
      <c r="I5" s="416"/>
      <c r="J5" s="91"/>
      <c r="K5" s="100" t="str">
        <f t="shared" ref="K5:K10" si="0">IF(D5=0,"",(D5-G5-H5))</f>
        <v/>
      </c>
      <c r="L5" s="94"/>
      <c r="M5" s="101" t="str">
        <f t="shared" ref="M5:M10" si="1">IF((G5+H5)=0,"",IF(D5=0,"",IF((G5+H5)&lt;(D5*80%),"Abaixo do Orçado",IF(D5=(G5+H5),"Igual ao Orçado",IF(D5&gt;(G5+H5),"Próximo ao Orçado","Passou do Orçado")))))</f>
        <v/>
      </c>
      <c r="N5" s="93"/>
    </row>
    <row r="6" spans="1:14" x14ac:dyDescent="0.2">
      <c r="A6" s="91"/>
      <c r="B6" s="96" t="s">
        <v>119</v>
      </c>
      <c r="C6" s="91"/>
      <c r="D6" s="97"/>
      <c r="E6" s="102"/>
      <c r="F6" s="91"/>
      <c r="G6" s="106"/>
      <c r="H6" s="139"/>
      <c r="I6" s="417"/>
      <c r="J6" s="91"/>
      <c r="K6" s="100" t="str">
        <f t="shared" si="0"/>
        <v/>
      </c>
      <c r="L6" s="94"/>
      <c r="M6" s="101" t="str">
        <f t="shared" si="1"/>
        <v/>
      </c>
      <c r="N6" s="93"/>
    </row>
    <row r="7" spans="1:14" x14ac:dyDescent="0.2">
      <c r="A7" s="91"/>
      <c r="B7" s="96" t="s">
        <v>120</v>
      </c>
      <c r="C7" s="91"/>
      <c r="D7" s="97"/>
      <c r="E7" s="102"/>
      <c r="F7" s="91"/>
      <c r="G7" s="125"/>
      <c r="H7" s="126"/>
      <c r="I7" s="417"/>
      <c r="J7" s="91"/>
      <c r="K7" s="100" t="str">
        <f t="shared" si="0"/>
        <v/>
      </c>
      <c r="L7" s="94"/>
      <c r="M7" s="101" t="str">
        <f t="shared" si="1"/>
        <v/>
      </c>
      <c r="N7" s="93"/>
    </row>
    <row r="8" spans="1:14" x14ac:dyDescent="0.2">
      <c r="A8" s="91"/>
      <c r="B8" s="105"/>
      <c r="C8" s="91"/>
      <c r="D8" s="97"/>
      <c r="E8" s="102"/>
      <c r="F8" s="91"/>
      <c r="G8" s="103"/>
      <c r="H8" s="104"/>
      <c r="I8" s="417"/>
      <c r="J8" s="91"/>
      <c r="K8" s="100" t="str">
        <f t="shared" si="0"/>
        <v/>
      </c>
      <c r="L8" s="94"/>
      <c r="M8" s="101" t="str">
        <f t="shared" si="1"/>
        <v/>
      </c>
      <c r="N8" s="93"/>
    </row>
    <row r="9" spans="1:14" ht="13.5" thickBot="1" x14ac:dyDescent="0.25">
      <c r="A9" s="91"/>
      <c r="B9" s="105"/>
      <c r="C9" s="91"/>
      <c r="D9" s="106"/>
      <c r="E9" s="102"/>
      <c r="F9" s="91"/>
      <c r="G9" s="107"/>
      <c r="H9" s="108"/>
      <c r="I9" s="417"/>
      <c r="J9" s="91"/>
      <c r="K9" s="109" t="str">
        <f t="shared" si="0"/>
        <v/>
      </c>
      <c r="L9" s="94"/>
      <c r="M9" s="110" t="str">
        <f t="shared" si="1"/>
        <v/>
      </c>
      <c r="N9" s="93"/>
    </row>
    <row r="10" spans="1:14" ht="13.5" thickBot="1" x14ac:dyDescent="0.25">
      <c r="A10" s="91"/>
      <c r="B10" s="111" t="s">
        <v>6</v>
      </c>
      <c r="C10" s="91"/>
      <c r="D10" s="112"/>
      <c r="E10" s="113"/>
      <c r="F10" s="91"/>
      <c r="G10" s="114"/>
      <c r="H10" s="115"/>
      <c r="I10" s="418"/>
      <c r="J10" s="91"/>
      <c r="K10" s="116" t="str">
        <f t="shared" si="0"/>
        <v/>
      </c>
      <c r="L10" s="94"/>
      <c r="M10" s="117" t="str">
        <f t="shared" si="1"/>
        <v/>
      </c>
      <c r="N10" s="93"/>
    </row>
    <row r="11" spans="1:14" ht="13.5" thickBot="1" x14ac:dyDescent="0.25">
      <c r="A11" s="91"/>
      <c r="B11" s="195" t="s">
        <v>7</v>
      </c>
      <c r="C11" s="118"/>
      <c r="D11" s="194">
        <f>D5+D6+D7+D8+D9-D10</f>
        <v>0</v>
      </c>
      <c r="E11" s="193"/>
      <c r="F11" s="91"/>
      <c r="G11" s="194">
        <f>G5+G6+G7+G8+G9-G10</f>
        <v>0</v>
      </c>
      <c r="H11" s="194">
        <f>H5+H6+H7+H8+H9-H10</f>
        <v>0</v>
      </c>
      <c r="I11" s="193">
        <f>G11+H11</f>
        <v>0</v>
      </c>
      <c r="J11" s="91"/>
      <c r="K11" s="192" t="str">
        <f>IF(D11=0,"",D11-I11)</f>
        <v/>
      </c>
      <c r="L11" s="119"/>
      <c r="M11" s="191"/>
      <c r="N11" s="93"/>
    </row>
    <row r="12" spans="1:14" ht="19.5" customHeight="1" thickBot="1" x14ac:dyDescent="0.25">
      <c r="A12" s="91"/>
      <c r="B12" s="411" t="s">
        <v>8</v>
      </c>
      <c r="C12" s="412"/>
      <c r="D12" s="412"/>
      <c r="E12" s="412"/>
      <c r="F12" s="412"/>
      <c r="G12" s="412"/>
      <c r="H12" s="412"/>
      <c r="I12" s="412"/>
      <c r="J12" s="412"/>
      <c r="K12" s="412"/>
      <c r="L12" s="412"/>
      <c r="M12" s="413"/>
      <c r="N12" s="93"/>
    </row>
    <row r="13" spans="1:14" ht="26.25" thickBot="1" x14ac:dyDescent="0.25">
      <c r="A13" s="91"/>
      <c r="B13" s="300" t="s">
        <v>9</v>
      </c>
      <c r="C13" s="92"/>
      <c r="D13" s="197" t="s">
        <v>10</v>
      </c>
      <c r="E13" s="187" t="s">
        <v>11</v>
      </c>
      <c r="F13" s="92"/>
      <c r="G13" s="357" t="str">
        <f>IF(I28=0,"",IF(D28=0,"Preencher coluna Orçamento para melhor funcionamento da Planilha.",IF(I28&lt;(D28*80%),"Sinal Verde - Abaixo do Orçado",IF(D28=I28,"Sinal Amarelo - Igual ao Orçado",IF(D28&gt;I28,"Sinal Amarelo - Próximo ao Orçado","Sinal Vermelho - Passou do Orçado")))))</f>
        <v/>
      </c>
      <c r="H13" s="358"/>
      <c r="I13" s="187" t="s">
        <v>11</v>
      </c>
      <c r="J13" s="92"/>
      <c r="K13" s="198" t="s">
        <v>10</v>
      </c>
      <c r="L13" s="120"/>
      <c r="M13" s="198" t="s">
        <v>107</v>
      </c>
      <c r="N13" s="93"/>
    </row>
    <row r="14" spans="1:14" ht="12.75" customHeight="1" x14ac:dyDescent="0.2">
      <c r="A14" s="91"/>
      <c r="B14" s="121" t="s">
        <v>12</v>
      </c>
      <c r="C14" s="91"/>
      <c r="D14" s="122"/>
      <c r="E14" s="393" t="str">
        <f>IF(D28=0,"",D28/D130)</f>
        <v/>
      </c>
      <c r="F14" s="91"/>
      <c r="G14" s="97"/>
      <c r="H14" s="99"/>
      <c r="I14" s="393" t="str">
        <f>IF(I28=0,"",I28/I130)</f>
        <v/>
      </c>
      <c r="J14" s="91"/>
      <c r="K14" s="100" t="str">
        <f>IF(D14=0,"",(D14-G14-H14))</f>
        <v/>
      </c>
      <c r="L14" s="94"/>
      <c r="M14" s="101" t="str">
        <f>IF((G14+H14)=0,"",IF(D14=0,"",IF((G14+H14)&lt;(D14*80%),"Abaixo do Orçado",IF(D14=(G14+H14),"Igual ao Orçado",IF(D14&gt;(G14+H14),"Próximo ao Orçado","Passou do Orçado")))))</f>
        <v/>
      </c>
      <c r="N14" s="93"/>
    </row>
    <row r="15" spans="1:14" ht="12.75" customHeight="1" x14ac:dyDescent="0.2">
      <c r="A15" s="91"/>
      <c r="B15" s="96" t="s">
        <v>13</v>
      </c>
      <c r="C15" s="91"/>
      <c r="D15" s="122"/>
      <c r="E15" s="394"/>
      <c r="F15" s="91"/>
      <c r="G15" s="123"/>
      <c r="H15" s="124"/>
      <c r="I15" s="394"/>
      <c r="J15" s="91"/>
      <c r="K15" s="100" t="str">
        <f t="shared" ref="K15:K27" si="2">IF(D15=0,"",(D15-G15-H15))</f>
        <v/>
      </c>
      <c r="L15" s="94"/>
      <c r="M15" s="101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93"/>
    </row>
    <row r="16" spans="1:14" ht="12.75" customHeight="1" x14ac:dyDescent="0.2">
      <c r="A16" s="91"/>
      <c r="B16" s="96" t="s">
        <v>14</v>
      </c>
      <c r="C16" s="91"/>
      <c r="D16" s="122"/>
      <c r="E16" s="394"/>
      <c r="F16" s="91"/>
      <c r="G16" s="97"/>
      <c r="H16" s="99"/>
      <c r="I16" s="394"/>
      <c r="J16" s="91"/>
      <c r="K16" s="100" t="str">
        <f t="shared" si="2"/>
        <v/>
      </c>
      <c r="L16" s="94"/>
      <c r="M16" s="101" t="str">
        <f t="shared" si="3"/>
        <v/>
      </c>
      <c r="N16" s="93"/>
    </row>
    <row r="17" spans="1:14" ht="12.75" customHeight="1" x14ac:dyDescent="0.2">
      <c r="A17" s="91"/>
      <c r="B17" s="96" t="s">
        <v>15</v>
      </c>
      <c r="C17" s="91"/>
      <c r="D17" s="122"/>
      <c r="E17" s="394"/>
      <c r="F17" s="91"/>
      <c r="G17" s="97"/>
      <c r="H17" s="99"/>
      <c r="I17" s="394"/>
      <c r="J17" s="91"/>
      <c r="K17" s="100" t="str">
        <f t="shared" si="2"/>
        <v/>
      </c>
      <c r="L17" s="94"/>
      <c r="M17" s="101" t="str">
        <f t="shared" si="3"/>
        <v/>
      </c>
      <c r="N17" s="93"/>
    </row>
    <row r="18" spans="1:14" ht="12.75" customHeight="1" x14ac:dyDescent="0.2">
      <c r="A18" s="91"/>
      <c r="B18" s="96" t="s">
        <v>16</v>
      </c>
      <c r="C18" s="91"/>
      <c r="D18" s="122"/>
      <c r="E18" s="394"/>
      <c r="F18" s="91"/>
      <c r="G18" s="97"/>
      <c r="H18" s="99"/>
      <c r="I18" s="394"/>
      <c r="J18" s="91"/>
      <c r="K18" s="100" t="str">
        <f t="shared" si="2"/>
        <v/>
      </c>
      <c r="L18" s="94"/>
      <c r="M18" s="101" t="str">
        <f t="shared" si="3"/>
        <v/>
      </c>
      <c r="N18" s="93"/>
    </row>
    <row r="19" spans="1:14" ht="12.75" customHeight="1" x14ac:dyDescent="0.2">
      <c r="A19" s="91"/>
      <c r="B19" s="96" t="s">
        <v>17</v>
      </c>
      <c r="C19" s="91"/>
      <c r="D19" s="122"/>
      <c r="E19" s="394"/>
      <c r="F19" s="91"/>
      <c r="G19" s="97"/>
      <c r="H19" s="99"/>
      <c r="I19" s="394"/>
      <c r="J19" s="91"/>
      <c r="K19" s="100" t="str">
        <f t="shared" si="2"/>
        <v/>
      </c>
      <c r="L19" s="94"/>
      <c r="M19" s="101" t="str">
        <f t="shared" si="3"/>
        <v/>
      </c>
      <c r="N19" s="93"/>
    </row>
    <row r="20" spans="1:14" ht="12.75" customHeight="1" x14ac:dyDescent="0.2">
      <c r="A20" s="91"/>
      <c r="B20" s="96" t="s">
        <v>18</v>
      </c>
      <c r="C20" s="91"/>
      <c r="D20" s="122"/>
      <c r="E20" s="394"/>
      <c r="F20" s="91"/>
      <c r="G20" s="97"/>
      <c r="H20" s="99"/>
      <c r="I20" s="394"/>
      <c r="J20" s="91"/>
      <c r="K20" s="100" t="str">
        <f t="shared" si="2"/>
        <v/>
      </c>
      <c r="L20" s="94"/>
      <c r="M20" s="101" t="str">
        <f t="shared" si="3"/>
        <v/>
      </c>
      <c r="N20" s="93"/>
    </row>
    <row r="21" spans="1:14" ht="12.75" customHeight="1" x14ac:dyDescent="0.2">
      <c r="A21" s="91"/>
      <c r="B21" s="96" t="s">
        <v>19</v>
      </c>
      <c r="C21" s="91"/>
      <c r="D21" s="122"/>
      <c r="E21" s="394"/>
      <c r="F21" s="91"/>
      <c r="G21" s="97"/>
      <c r="H21" s="99"/>
      <c r="I21" s="394"/>
      <c r="J21" s="91"/>
      <c r="K21" s="100" t="str">
        <f t="shared" si="2"/>
        <v/>
      </c>
      <c r="L21" s="94"/>
      <c r="M21" s="101" t="str">
        <f t="shared" si="3"/>
        <v/>
      </c>
      <c r="N21" s="93"/>
    </row>
    <row r="22" spans="1:14" ht="12.75" customHeight="1" x14ac:dyDescent="0.2">
      <c r="A22" s="91"/>
      <c r="B22" s="96" t="s">
        <v>123</v>
      </c>
      <c r="C22" s="91"/>
      <c r="D22" s="104"/>
      <c r="E22" s="394"/>
      <c r="F22" s="91"/>
      <c r="G22" s="125"/>
      <c r="H22" s="126"/>
      <c r="I22" s="394"/>
      <c r="J22" s="91"/>
      <c r="K22" s="100" t="str">
        <f t="shared" si="2"/>
        <v/>
      </c>
      <c r="L22" s="94"/>
      <c r="M22" s="101" t="str">
        <f t="shared" si="3"/>
        <v/>
      </c>
      <c r="N22" s="93"/>
    </row>
    <row r="23" spans="1:14" ht="12.75" customHeight="1" x14ac:dyDescent="0.2">
      <c r="A23" s="91"/>
      <c r="B23" s="96" t="s">
        <v>20</v>
      </c>
      <c r="C23" s="91"/>
      <c r="D23" s="104"/>
      <c r="E23" s="394"/>
      <c r="F23" s="91"/>
      <c r="G23" s="146"/>
      <c r="H23" s="108"/>
      <c r="I23" s="394"/>
      <c r="J23" s="91"/>
      <c r="K23" s="100" t="str">
        <f t="shared" si="2"/>
        <v/>
      </c>
      <c r="L23" s="94"/>
      <c r="M23" s="101" t="str">
        <f t="shared" si="3"/>
        <v/>
      </c>
      <c r="N23" s="93"/>
    </row>
    <row r="24" spans="1:14" ht="12.75" customHeight="1" x14ac:dyDescent="0.2">
      <c r="A24" s="91"/>
      <c r="B24" s="96" t="s">
        <v>21</v>
      </c>
      <c r="C24" s="91"/>
      <c r="D24" s="104"/>
      <c r="E24" s="394"/>
      <c r="F24" s="91"/>
      <c r="G24" s="180"/>
      <c r="H24" s="126"/>
      <c r="I24" s="394"/>
      <c r="J24" s="91"/>
      <c r="K24" s="100" t="str">
        <f t="shared" si="2"/>
        <v/>
      </c>
      <c r="L24" s="94"/>
      <c r="M24" s="101" t="str">
        <f t="shared" si="3"/>
        <v/>
      </c>
      <c r="N24" s="93"/>
    </row>
    <row r="25" spans="1:14" ht="12.75" customHeight="1" x14ac:dyDescent="0.2">
      <c r="A25" s="91"/>
      <c r="B25" s="105"/>
      <c r="C25" s="91"/>
      <c r="D25" s="104"/>
      <c r="E25" s="394"/>
      <c r="F25" s="91"/>
      <c r="G25" s="104"/>
      <c r="H25" s="104"/>
      <c r="I25" s="394"/>
      <c r="J25" s="91"/>
      <c r="K25" s="100" t="str">
        <f t="shared" si="2"/>
        <v/>
      </c>
      <c r="L25" s="94"/>
      <c r="M25" s="101" t="str">
        <f t="shared" si="3"/>
        <v/>
      </c>
      <c r="N25" s="93"/>
    </row>
    <row r="26" spans="1:14" ht="12.75" customHeight="1" x14ac:dyDescent="0.2">
      <c r="A26" s="91"/>
      <c r="B26" s="105"/>
      <c r="C26" s="91"/>
      <c r="D26" s="104"/>
      <c r="E26" s="394"/>
      <c r="F26" s="91"/>
      <c r="G26" s="104"/>
      <c r="H26" s="104"/>
      <c r="I26" s="394"/>
      <c r="J26" s="91"/>
      <c r="K26" s="100" t="str">
        <f t="shared" si="2"/>
        <v/>
      </c>
      <c r="L26" s="94"/>
      <c r="M26" s="101" t="str">
        <f t="shared" si="3"/>
        <v/>
      </c>
      <c r="N26" s="93"/>
    </row>
    <row r="27" spans="1:14" ht="12.75" customHeight="1" thickBot="1" x14ac:dyDescent="0.25">
      <c r="A27" s="91"/>
      <c r="B27" s="105"/>
      <c r="C27" s="91"/>
      <c r="D27" s="104"/>
      <c r="E27" s="394"/>
      <c r="F27" s="91"/>
      <c r="G27" s="104"/>
      <c r="H27" s="104"/>
      <c r="I27" s="395"/>
      <c r="J27" s="91"/>
      <c r="K27" s="100" t="str">
        <f t="shared" si="2"/>
        <v/>
      </c>
      <c r="L27" s="94"/>
      <c r="M27" s="101" t="str">
        <f t="shared" si="3"/>
        <v/>
      </c>
      <c r="N27" s="93"/>
    </row>
    <row r="28" spans="1:14" ht="12.75" customHeight="1" thickBot="1" x14ac:dyDescent="0.25">
      <c r="A28" s="91"/>
      <c r="B28" s="127" t="s">
        <v>22</v>
      </c>
      <c r="C28" s="128"/>
      <c r="D28" s="202">
        <f>SUM(D14:D27)</f>
        <v>0</v>
      </c>
      <c r="E28" s="201"/>
      <c r="F28" s="128"/>
      <c r="G28" s="200">
        <f>SUM(G14:G27)</f>
        <v>0</v>
      </c>
      <c r="H28" s="199">
        <f>SUM(H14:H27)</f>
        <v>0</v>
      </c>
      <c r="I28" s="192">
        <f>G28+H28</f>
        <v>0</v>
      </c>
      <c r="J28" s="128"/>
      <c r="K28" s="192" t="str">
        <f>IF(D28=0,"",D28-I28)</f>
        <v/>
      </c>
      <c r="L28" s="131"/>
      <c r="M28" s="191"/>
      <c r="N28" s="93"/>
    </row>
    <row r="29" spans="1:14" ht="3.75" customHeight="1" thickBot="1" x14ac:dyDescent="0.25">
      <c r="A29" s="91"/>
      <c r="B29" s="224"/>
      <c r="C29" s="6"/>
      <c r="D29" s="133"/>
      <c r="E29" s="134"/>
      <c r="F29" s="135"/>
      <c r="G29" s="136"/>
      <c r="H29" s="136"/>
      <c r="I29" s="136"/>
      <c r="J29" s="135"/>
      <c r="K29" s="136"/>
      <c r="L29" s="135"/>
      <c r="M29" s="137"/>
      <c r="N29" s="93"/>
    </row>
    <row r="30" spans="1:14" ht="26.25" thickBot="1" x14ac:dyDescent="0.25">
      <c r="A30" s="91"/>
      <c r="B30" s="300" t="s">
        <v>23</v>
      </c>
      <c r="C30" s="92"/>
      <c r="D30" s="197" t="s">
        <v>10</v>
      </c>
      <c r="E30" s="204" t="s">
        <v>11</v>
      </c>
      <c r="F30" s="92"/>
      <c r="G30" s="357" t="str">
        <f>IF(I39=0,"",IF(D39=0,"Preencher coluna Orçamento para melhor funcionamento da Planilha.",IF(I39&lt;(D39*80%),"Sinal Verde - Abaixo do Orçado",IF(D39=I39,"Sinal Amarelo - Igual ao Orçado",IF(D39&gt;I39,"Sinal Amarelo - Próximo ao Orçado","Sinal Vermelho - Passou do Orçado")))))</f>
        <v/>
      </c>
      <c r="H30" s="358"/>
      <c r="I30" s="204" t="s">
        <v>11</v>
      </c>
      <c r="J30" s="92"/>
      <c r="K30" s="198" t="s">
        <v>10</v>
      </c>
      <c r="L30" s="138"/>
      <c r="M30" s="198" t="s">
        <v>107</v>
      </c>
      <c r="N30" s="93"/>
    </row>
    <row r="31" spans="1:14" ht="12.75" customHeight="1" x14ac:dyDescent="0.2">
      <c r="A31" s="91"/>
      <c r="B31" s="121" t="s">
        <v>128</v>
      </c>
      <c r="C31" s="91"/>
      <c r="D31" s="122"/>
      <c r="E31" s="393" t="str">
        <f>IF(D39=0,"",D39/D130)</f>
        <v/>
      </c>
      <c r="F31" s="91"/>
      <c r="G31" s="97"/>
      <c r="H31" s="99"/>
      <c r="I31" s="393" t="str">
        <f>IF(I39=0,"",I39/I130)</f>
        <v/>
      </c>
      <c r="J31" s="91"/>
      <c r="K31" s="100" t="str">
        <f t="shared" ref="K31:K38" si="4">IF(D31=0,"",(D31-G31-H31))</f>
        <v/>
      </c>
      <c r="L31" s="94"/>
      <c r="M31" s="101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93"/>
    </row>
    <row r="32" spans="1:14" ht="12.75" customHeight="1" x14ac:dyDescent="0.2">
      <c r="A32" s="91"/>
      <c r="B32" s="96" t="s">
        <v>24</v>
      </c>
      <c r="C32" s="91"/>
      <c r="D32" s="104"/>
      <c r="E32" s="394"/>
      <c r="F32" s="91"/>
      <c r="G32" s="97"/>
      <c r="H32" s="99"/>
      <c r="I32" s="394"/>
      <c r="J32" s="91"/>
      <c r="K32" s="100" t="str">
        <f t="shared" si="4"/>
        <v/>
      </c>
      <c r="L32" s="94"/>
      <c r="M32" s="101" t="str">
        <f t="shared" si="5"/>
        <v/>
      </c>
      <c r="N32" s="93"/>
    </row>
    <row r="33" spans="1:14" ht="12.75" customHeight="1" x14ac:dyDescent="0.2">
      <c r="A33" s="91"/>
      <c r="B33" s="96" t="s">
        <v>25</v>
      </c>
      <c r="C33" s="91"/>
      <c r="D33" s="104"/>
      <c r="E33" s="394"/>
      <c r="F33" s="91"/>
      <c r="G33" s="106"/>
      <c r="H33" s="139"/>
      <c r="I33" s="394"/>
      <c r="J33" s="91"/>
      <c r="K33" s="100" t="str">
        <f t="shared" si="4"/>
        <v/>
      </c>
      <c r="L33" s="94"/>
      <c r="M33" s="101" t="str">
        <f t="shared" si="5"/>
        <v/>
      </c>
      <c r="N33" s="93"/>
    </row>
    <row r="34" spans="1:14" ht="12.75" customHeight="1" x14ac:dyDescent="0.2">
      <c r="A34" s="91"/>
      <c r="B34" s="96" t="s">
        <v>20</v>
      </c>
      <c r="C34" s="91"/>
      <c r="D34" s="104"/>
      <c r="E34" s="394"/>
      <c r="F34" s="91"/>
      <c r="G34" s="180"/>
      <c r="H34" s="126"/>
      <c r="I34" s="394"/>
      <c r="J34" s="91"/>
      <c r="K34" s="100" t="str">
        <f t="shared" si="4"/>
        <v/>
      </c>
      <c r="L34" s="94"/>
      <c r="M34" s="101" t="str">
        <f t="shared" si="5"/>
        <v/>
      </c>
      <c r="N34" s="93"/>
    </row>
    <row r="35" spans="1:14" ht="12.75" customHeight="1" x14ac:dyDescent="0.2">
      <c r="A35" s="91"/>
      <c r="B35" s="96" t="s">
        <v>21</v>
      </c>
      <c r="C35" s="91"/>
      <c r="D35" s="104"/>
      <c r="E35" s="394"/>
      <c r="F35" s="91"/>
      <c r="G35" s="104"/>
      <c r="H35" s="104"/>
      <c r="I35" s="394"/>
      <c r="J35" s="91"/>
      <c r="K35" s="100" t="str">
        <f t="shared" si="4"/>
        <v/>
      </c>
      <c r="L35" s="94"/>
      <c r="M35" s="101" t="str">
        <f t="shared" si="5"/>
        <v/>
      </c>
      <c r="N35" s="93"/>
    </row>
    <row r="36" spans="1:14" ht="12.75" customHeight="1" x14ac:dyDescent="0.2">
      <c r="A36" s="91"/>
      <c r="B36" s="105"/>
      <c r="C36" s="91"/>
      <c r="D36" s="104"/>
      <c r="E36" s="394"/>
      <c r="F36" s="91"/>
      <c r="G36" s="104"/>
      <c r="H36" s="104"/>
      <c r="I36" s="394"/>
      <c r="J36" s="91"/>
      <c r="K36" s="100" t="str">
        <f t="shared" si="4"/>
        <v/>
      </c>
      <c r="L36" s="94"/>
      <c r="M36" s="101" t="str">
        <f t="shared" si="5"/>
        <v/>
      </c>
      <c r="N36" s="93"/>
    </row>
    <row r="37" spans="1:14" ht="12.75" customHeight="1" x14ac:dyDescent="0.2">
      <c r="A37" s="91"/>
      <c r="B37" s="105"/>
      <c r="C37" s="91"/>
      <c r="D37" s="104"/>
      <c r="E37" s="394"/>
      <c r="F37" s="91"/>
      <c r="G37" s="104"/>
      <c r="H37" s="104"/>
      <c r="I37" s="394"/>
      <c r="J37" s="91"/>
      <c r="K37" s="100" t="str">
        <f t="shared" si="4"/>
        <v/>
      </c>
      <c r="L37" s="94"/>
      <c r="M37" s="101" t="str">
        <f t="shared" si="5"/>
        <v/>
      </c>
      <c r="N37" s="93"/>
    </row>
    <row r="38" spans="1:14" ht="13.5" customHeight="1" thickBot="1" x14ac:dyDescent="0.25">
      <c r="A38" s="91"/>
      <c r="B38" s="140"/>
      <c r="C38" s="91"/>
      <c r="D38" s="104"/>
      <c r="E38" s="395"/>
      <c r="F38" s="91"/>
      <c r="G38" s="104"/>
      <c r="H38" s="104"/>
      <c r="I38" s="395"/>
      <c r="J38" s="91"/>
      <c r="K38" s="100" t="str">
        <f t="shared" si="4"/>
        <v/>
      </c>
      <c r="L38" s="94"/>
      <c r="M38" s="101" t="str">
        <f t="shared" si="5"/>
        <v/>
      </c>
      <c r="N38" s="93"/>
    </row>
    <row r="39" spans="1:14" ht="13.5" thickBot="1" x14ac:dyDescent="0.25">
      <c r="A39" s="142"/>
      <c r="B39" s="203" t="s">
        <v>26</v>
      </c>
      <c r="C39" s="143"/>
      <c r="D39" s="205">
        <f>SUM(D31:D38)</f>
        <v>0</v>
      </c>
      <c r="E39" s="205"/>
      <c r="F39" s="143"/>
      <c r="G39" s="205">
        <f>SUM(G31:G38)</f>
        <v>0</v>
      </c>
      <c r="H39" s="205">
        <f>SUM(H31:H38)</f>
        <v>0</v>
      </c>
      <c r="I39" s="205">
        <f>G39+H39</f>
        <v>0</v>
      </c>
      <c r="J39" s="143"/>
      <c r="K39" s="192" t="str">
        <f>IF(D39=0,"",D39-I39)</f>
        <v/>
      </c>
      <c r="L39" s="144"/>
      <c r="M39" s="192"/>
      <c r="N39" s="93"/>
    </row>
    <row r="40" spans="1:14" ht="3.75" customHeight="1" thickBot="1" x14ac:dyDescent="0.25">
      <c r="A40" s="91"/>
      <c r="B40" s="132"/>
      <c r="C40" s="6"/>
      <c r="D40" s="133"/>
      <c r="E40" s="134"/>
      <c r="F40" s="135"/>
      <c r="G40" s="136"/>
      <c r="H40" s="136"/>
      <c r="I40" s="136"/>
      <c r="J40" s="135"/>
      <c r="K40" s="136"/>
      <c r="L40" s="135"/>
      <c r="M40" s="137"/>
      <c r="N40" s="93"/>
    </row>
    <row r="41" spans="1:14" ht="26.25" thickBot="1" x14ac:dyDescent="0.25">
      <c r="A41" s="91"/>
      <c r="B41" s="300" t="s">
        <v>27</v>
      </c>
      <c r="C41" s="92"/>
      <c r="D41" s="206" t="s">
        <v>10</v>
      </c>
      <c r="E41" s="204" t="s">
        <v>11</v>
      </c>
      <c r="F41" s="92"/>
      <c r="G41" s="357" t="str">
        <f>IF(I50=0,"",IF(D50=0,"Preencher coluna Orçamento para melhor funcionamento da Planilha.",IF(I50&lt;(D50*80%),"Sinal Verde - Abaixo do Orçado",IF(D50=I50,"Sinal Amarelo - Igual ao Orçado",IF(D50&gt;I50,"Sinal Amarelo - Próximo ao Orçado","Sinal Vermelho - Passou do Orçado")))))</f>
        <v/>
      </c>
      <c r="H41" s="358"/>
      <c r="I41" s="204" t="s">
        <v>11</v>
      </c>
      <c r="J41" s="92"/>
      <c r="K41" s="198" t="s">
        <v>10</v>
      </c>
      <c r="L41" s="138"/>
      <c r="M41" s="198" t="s">
        <v>107</v>
      </c>
      <c r="N41" s="93"/>
    </row>
    <row r="42" spans="1:14" ht="12.75" customHeight="1" x14ac:dyDescent="0.2">
      <c r="A42" s="91"/>
      <c r="B42" s="121" t="s">
        <v>28</v>
      </c>
      <c r="C42" s="91"/>
      <c r="D42" s="122"/>
      <c r="E42" s="393" t="str">
        <f>IF(D50=0,"",D50/D130)</f>
        <v/>
      </c>
      <c r="F42" s="91"/>
      <c r="G42" s="97"/>
      <c r="H42" s="99"/>
      <c r="I42" s="393" t="str">
        <f>IF(I50=0,"",I50/I130)</f>
        <v/>
      </c>
      <c r="J42" s="91"/>
      <c r="K42" s="100" t="str">
        <f t="shared" ref="K42:K49" si="6">IF(D42=0,"",(D42-G42-H42))</f>
        <v/>
      </c>
      <c r="L42" s="94"/>
      <c r="M42" s="101" t="str">
        <f t="shared" ref="M42:M49" si="7">IF((G42+H42)=0,"",IF(D42=0,"",IF((G42+H42)&lt;(D42*80%),"Abaixo do Orçado",IF(D42=(G42+H42),"Igual ao Orçado",IF(D42&gt;(G42+H42),"Próximo ao Orçado","Passou do Orçado")))))</f>
        <v/>
      </c>
      <c r="N42" s="93"/>
    </row>
    <row r="43" spans="1:14" x14ac:dyDescent="0.2">
      <c r="A43" s="91"/>
      <c r="B43" s="96" t="s">
        <v>29</v>
      </c>
      <c r="C43" s="91"/>
      <c r="D43" s="104"/>
      <c r="E43" s="394"/>
      <c r="F43" s="91"/>
      <c r="G43" s="97"/>
      <c r="H43" s="99"/>
      <c r="I43" s="394"/>
      <c r="J43" s="91"/>
      <c r="K43" s="100" t="str">
        <f t="shared" si="6"/>
        <v/>
      </c>
      <c r="L43" s="94"/>
      <c r="M43" s="101" t="str">
        <f t="shared" si="7"/>
        <v/>
      </c>
      <c r="N43" s="93"/>
    </row>
    <row r="44" spans="1:14" ht="12.75" customHeight="1" x14ac:dyDescent="0.2">
      <c r="A44" s="91"/>
      <c r="B44" s="96" t="s">
        <v>30</v>
      </c>
      <c r="C44" s="91"/>
      <c r="D44" s="104"/>
      <c r="E44" s="394"/>
      <c r="F44" s="91"/>
      <c r="G44" s="97"/>
      <c r="H44" s="99"/>
      <c r="I44" s="394"/>
      <c r="J44" s="91"/>
      <c r="K44" s="100" t="str">
        <f t="shared" si="6"/>
        <v/>
      </c>
      <c r="L44" s="94"/>
      <c r="M44" s="101" t="str">
        <f t="shared" si="7"/>
        <v/>
      </c>
      <c r="N44" s="93"/>
    </row>
    <row r="45" spans="1:14" ht="12.75" customHeight="1" x14ac:dyDescent="0.2">
      <c r="A45" s="91"/>
      <c r="B45" s="96" t="s">
        <v>20</v>
      </c>
      <c r="C45" s="91"/>
      <c r="D45" s="104"/>
      <c r="E45" s="394"/>
      <c r="F45" s="91"/>
      <c r="G45" s="97"/>
      <c r="H45" s="99"/>
      <c r="I45" s="394"/>
      <c r="J45" s="91"/>
      <c r="K45" s="100" t="str">
        <f t="shared" si="6"/>
        <v/>
      </c>
      <c r="L45" s="94"/>
      <c r="M45" s="101" t="str">
        <f t="shared" si="7"/>
        <v/>
      </c>
      <c r="N45" s="93"/>
    </row>
    <row r="46" spans="1:14" ht="12.75" customHeight="1" x14ac:dyDescent="0.2">
      <c r="A46" s="91"/>
      <c r="B46" s="96" t="s">
        <v>21</v>
      </c>
      <c r="C46" s="91"/>
      <c r="D46" s="104"/>
      <c r="E46" s="394"/>
      <c r="F46" s="91"/>
      <c r="G46" s="97"/>
      <c r="H46" s="99"/>
      <c r="I46" s="394"/>
      <c r="J46" s="91"/>
      <c r="K46" s="100" t="str">
        <f t="shared" si="6"/>
        <v/>
      </c>
      <c r="L46" s="94"/>
      <c r="M46" s="101" t="str">
        <f t="shared" si="7"/>
        <v/>
      </c>
      <c r="N46" s="93"/>
    </row>
    <row r="47" spans="1:14" ht="12.75" customHeight="1" x14ac:dyDescent="0.2">
      <c r="A47" s="91"/>
      <c r="B47" s="105"/>
      <c r="C47" s="91"/>
      <c r="D47" s="104"/>
      <c r="E47" s="394"/>
      <c r="F47" s="91"/>
      <c r="G47" s="104"/>
      <c r="H47" s="104"/>
      <c r="I47" s="394"/>
      <c r="J47" s="91"/>
      <c r="K47" s="100" t="str">
        <f t="shared" si="6"/>
        <v/>
      </c>
      <c r="L47" s="94"/>
      <c r="M47" s="101" t="str">
        <f t="shared" si="7"/>
        <v/>
      </c>
      <c r="N47" s="93"/>
    </row>
    <row r="48" spans="1:14" ht="12.75" customHeight="1" x14ac:dyDescent="0.2">
      <c r="A48" s="91"/>
      <c r="B48" s="105"/>
      <c r="C48" s="91"/>
      <c r="D48" s="104"/>
      <c r="E48" s="394"/>
      <c r="F48" s="91"/>
      <c r="G48" s="104"/>
      <c r="H48" s="104"/>
      <c r="I48" s="394"/>
      <c r="J48" s="91"/>
      <c r="K48" s="100" t="str">
        <f t="shared" si="6"/>
        <v/>
      </c>
      <c r="L48" s="94"/>
      <c r="M48" s="101" t="str">
        <f t="shared" si="7"/>
        <v/>
      </c>
      <c r="N48" s="93"/>
    </row>
    <row r="49" spans="1:14" ht="13.5" customHeight="1" thickBot="1" x14ac:dyDescent="0.25">
      <c r="A49" s="91"/>
      <c r="B49" s="140"/>
      <c r="C49" s="91"/>
      <c r="D49" s="104"/>
      <c r="E49" s="395"/>
      <c r="F49" s="91"/>
      <c r="G49" s="104"/>
      <c r="H49" s="104"/>
      <c r="I49" s="395"/>
      <c r="J49" s="91"/>
      <c r="K49" s="100" t="str">
        <f t="shared" si="6"/>
        <v/>
      </c>
      <c r="L49" s="94"/>
      <c r="M49" s="101" t="str">
        <f t="shared" si="7"/>
        <v/>
      </c>
      <c r="N49" s="93"/>
    </row>
    <row r="50" spans="1:14" ht="13.5" thickBot="1" x14ac:dyDescent="0.25">
      <c r="A50" s="91"/>
      <c r="B50" s="207" t="s">
        <v>31</v>
      </c>
      <c r="C50" s="128"/>
      <c r="D50" s="208">
        <f>SUM(D42:D49)</f>
        <v>0</v>
      </c>
      <c r="E50" s="205"/>
      <c r="F50" s="128"/>
      <c r="G50" s="208">
        <f>SUM(G42:G49)</f>
        <v>0</v>
      </c>
      <c r="H50" s="209">
        <f>SUM(H42:H49)</f>
        <v>0</v>
      </c>
      <c r="I50" s="205">
        <f>G50+H50</f>
        <v>0</v>
      </c>
      <c r="J50" s="128"/>
      <c r="K50" s="192" t="str">
        <f>IF(D50=0,"",D50-I50)</f>
        <v/>
      </c>
      <c r="L50" s="145"/>
      <c r="M50" s="210"/>
      <c r="N50" s="93"/>
    </row>
    <row r="51" spans="1:14" ht="3.75" customHeight="1" thickBot="1" x14ac:dyDescent="0.25">
      <c r="A51" s="91"/>
      <c r="B51" s="132"/>
      <c r="C51" s="6"/>
      <c r="D51" s="133"/>
      <c r="E51" s="134"/>
      <c r="F51" s="135"/>
      <c r="G51" s="136"/>
      <c r="H51" s="136"/>
      <c r="I51" s="136"/>
      <c r="J51" s="135"/>
      <c r="K51" s="136"/>
      <c r="L51" s="135"/>
      <c r="M51" s="137"/>
      <c r="N51" s="93"/>
    </row>
    <row r="52" spans="1:14" ht="27" customHeight="1" thickBot="1" x14ac:dyDescent="0.25">
      <c r="A52" s="91"/>
      <c r="B52" s="300" t="s">
        <v>121</v>
      </c>
      <c r="C52" s="92"/>
      <c r="D52" s="206" t="s">
        <v>10</v>
      </c>
      <c r="E52" s="204" t="s">
        <v>11</v>
      </c>
      <c r="F52" s="92"/>
      <c r="G52" s="357" t="str">
        <f>IF(I62=0,"",IF(D62=0,"Preencher coluna Orçamento para melhor funcionamento da Planilha.",IF(I62&lt;(D62*80%),"Sinal Verde - Abaixo do Orçado",IF(D62=I62,"Sinal Amarelo - Igual ao Orçado",IF(D62&gt;I62,"Sinal Amarelo - Próximo ao Orçado","Sinal Vermelho - Passou do Orçado")))))</f>
        <v/>
      </c>
      <c r="H52" s="358"/>
      <c r="I52" s="204" t="s">
        <v>11</v>
      </c>
      <c r="J52" s="92"/>
      <c r="K52" s="198" t="s">
        <v>10</v>
      </c>
      <c r="L52" s="138"/>
      <c r="M52" s="198" t="s">
        <v>107</v>
      </c>
      <c r="N52" s="93"/>
    </row>
    <row r="53" spans="1:14" ht="12.75" customHeight="1" x14ac:dyDescent="0.2">
      <c r="A53" s="91"/>
      <c r="B53" s="121" t="s">
        <v>112</v>
      </c>
      <c r="C53" s="91"/>
      <c r="D53" s="122"/>
      <c r="E53" s="393" t="str">
        <f>IF(D62=0,"",D62/D130)</f>
        <v/>
      </c>
      <c r="F53" s="91"/>
      <c r="G53" s="104"/>
      <c r="H53" s="104"/>
      <c r="I53" s="393" t="str">
        <f>IF(I62=0,"",I62/I130)</f>
        <v/>
      </c>
      <c r="J53" s="91"/>
      <c r="K53" s="100" t="str">
        <f t="shared" ref="K53:K61" si="8">IF(D53=0,"",(D53-G53-H53))</f>
        <v/>
      </c>
      <c r="L53" s="94"/>
      <c r="M53" s="101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93"/>
    </row>
    <row r="54" spans="1:14" x14ac:dyDescent="0.2">
      <c r="A54" s="91"/>
      <c r="B54" s="96" t="s">
        <v>47</v>
      </c>
      <c r="C54" s="91"/>
      <c r="D54" s="104"/>
      <c r="E54" s="394"/>
      <c r="F54" s="91"/>
      <c r="G54" s="104"/>
      <c r="H54" s="104"/>
      <c r="I54" s="394"/>
      <c r="J54" s="91"/>
      <c r="K54" s="100" t="str">
        <f t="shared" si="8"/>
        <v/>
      </c>
      <c r="L54" s="94"/>
      <c r="M54" s="101" t="str">
        <f t="shared" si="9"/>
        <v/>
      </c>
      <c r="N54" s="93"/>
    </row>
    <row r="55" spans="1:14" ht="12.75" customHeight="1" x14ac:dyDescent="0.2">
      <c r="A55" s="91"/>
      <c r="B55" s="96" t="s">
        <v>48</v>
      </c>
      <c r="C55" s="91"/>
      <c r="D55" s="104"/>
      <c r="E55" s="394"/>
      <c r="F55" s="91"/>
      <c r="G55" s="104"/>
      <c r="H55" s="104"/>
      <c r="I55" s="394"/>
      <c r="J55" s="91"/>
      <c r="K55" s="100" t="str">
        <f t="shared" si="8"/>
        <v/>
      </c>
      <c r="L55" s="94"/>
      <c r="M55" s="101" t="str">
        <f t="shared" si="9"/>
        <v/>
      </c>
      <c r="N55" s="93"/>
    </row>
    <row r="56" spans="1:14" ht="12.75" customHeight="1" x14ac:dyDescent="0.2">
      <c r="A56" s="91"/>
      <c r="B56" s="96" t="s">
        <v>127</v>
      </c>
      <c r="C56" s="91"/>
      <c r="D56" s="104"/>
      <c r="E56" s="394"/>
      <c r="F56" s="91"/>
      <c r="G56" s="104"/>
      <c r="H56" s="104"/>
      <c r="I56" s="394"/>
      <c r="J56" s="91"/>
      <c r="K56" s="100" t="str">
        <f t="shared" si="8"/>
        <v/>
      </c>
      <c r="L56" s="94"/>
      <c r="M56" s="101" t="str">
        <f t="shared" si="9"/>
        <v/>
      </c>
      <c r="N56" s="93"/>
    </row>
    <row r="57" spans="1:14" ht="12.75" customHeight="1" x14ac:dyDescent="0.2">
      <c r="A57" s="91"/>
      <c r="B57" s="96" t="s">
        <v>38</v>
      </c>
      <c r="C57" s="91"/>
      <c r="D57" s="104"/>
      <c r="E57" s="394"/>
      <c r="F57" s="91"/>
      <c r="G57" s="104"/>
      <c r="H57" s="104"/>
      <c r="I57" s="394"/>
      <c r="J57" s="91"/>
      <c r="K57" s="100" t="str">
        <f t="shared" si="8"/>
        <v/>
      </c>
      <c r="L57" s="94"/>
      <c r="M57" s="101" t="str">
        <f t="shared" si="9"/>
        <v/>
      </c>
      <c r="N57" s="93"/>
    </row>
    <row r="58" spans="1:14" ht="12.75" customHeight="1" x14ac:dyDescent="0.2">
      <c r="A58" s="91"/>
      <c r="B58" s="96" t="s">
        <v>39</v>
      </c>
      <c r="C58" s="91"/>
      <c r="D58" s="104"/>
      <c r="E58" s="394"/>
      <c r="F58" s="91"/>
      <c r="G58" s="104"/>
      <c r="H58" s="104"/>
      <c r="I58" s="394"/>
      <c r="J58" s="91"/>
      <c r="K58" s="100" t="str">
        <f t="shared" si="8"/>
        <v/>
      </c>
      <c r="L58" s="94"/>
      <c r="M58" s="101" t="str">
        <f t="shared" si="9"/>
        <v/>
      </c>
      <c r="N58" s="93"/>
    </row>
    <row r="59" spans="1:14" ht="12.75" customHeight="1" x14ac:dyDescent="0.2">
      <c r="A59" s="91"/>
      <c r="B59" s="96"/>
      <c r="C59" s="91"/>
      <c r="D59" s="104"/>
      <c r="E59" s="394"/>
      <c r="F59" s="91"/>
      <c r="G59" s="104"/>
      <c r="H59" s="104"/>
      <c r="I59" s="394"/>
      <c r="J59" s="91"/>
      <c r="K59" s="100" t="str">
        <f t="shared" si="8"/>
        <v/>
      </c>
      <c r="L59" s="94"/>
      <c r="M59" s="101" t="str">
        <f t="shared" si="9"/>
        <v/>
      </c>
      <c r="N59" s="93"/>
    </row>
    <row r="60" spans="1:14" ht="12.75" customHeight="1" x14ac:dyDescent="0.2">
      <c r="A60" s="91"/>
      <c r="B60" s="96"/>
      <c r="C60" s="91"/>
      <c r="D60" s="104"/>
      <c r="E60" s="394"/>
      <c r="F60" s="91"/>
      <c r="G60" s="104"/>
      <c r="H60" s="104"/>
      <c r="I60" s="394"/>
      <c r="J60" s="91"/>
      <c r="K60" s="100" t="str">
        <f t="shared" si="8"/>
        <v/>
      </c>
      <c r="L60" s="94"/>
      <c r="M60" s="101" t="str">
        <f t="shared" si="9"/>
        <v/>
      </c>
      <c r="N60" s="93"/>
    </row>
    <row r="61" spans="1:14" ht="13.5" customHeight="1" thickBot="1" x14ac:dyDescent="0.25">
      <c r="A61" s="91"/>
      <c r="B61" s="140"/>
      <c r="C61" s="128"/>
      <c r="D61" s="108"/>
      <c r="E61" s="395"/>
      <c r="F61" s="91"/>
      <c r="G61" s="108"/>
      <c r="H61" s="108"/>
      <c r="I61" s="395"/>
      <c r="J61" s="91"/>
      <c r="K61" s="100" t="str">
        <f t="shared" si="8"/>
        <v/>
      </c>
      <c r="L61" s="94"/>
      <c r="M61" s="101" t="str">
        <f t="shared" si="9"/>
        <v/>
      </c>
      <c r="N61" s="93"/>
    </row>
    <row r="62" spans="1:14" ht="13.5" thickBot="1" x14ac:dyDescent="0.25">
      <c r="A62" s="91"/>
      <c r="B62" s="207" t="s">
        <v>40</v>
      </c>
      <c r="C62" s="128"/>
      <c r="D62" s="205">
        <f>SUM(D53:D61)</f>
        <v>0</v>
      </c>
      <c r="E62" s="211"/>
      <c r="F62" s="128"/>
      <c r="G62" s="202">
        <f>SUM(G53:G61)</f>
        <v>0</v>
      </c>
      <c r="H62" s="212">
        <f>SUM(H53:H61)</f>
        <v>0</v>
      </c>
      <c r="I62" s="211">
        <f>G62+H62</f>
        <v>0</v>
      </c>
      <c r="J62" s="128"/>
      <c r="K62" s="192" t="str">
        <f>IF(D62=0,"",D62-I62)</f>
        <v/>
      </c>
      <c r="L62" s="145"/>
      <c r="M62" s="192"/>
      <c r="N62" s="93"/>
    </row>
    <row r="63" spans="1:14" ht="3.75" customHeight="1" thickBot="1" x14ac:dyDescent="0.25">
      <c r="A63" s="91"/>
      <c r="B63" s="132"/>
      <c r="C63" s="6"/>
      <c r="D63" s="133"/>
      <c r="E63" s="134"/>
      <c r="F63" s="135"/>
      <c r="G63" s="136"/>
      <c r="H63" s="136"/>
      <c r="I63" s="136"/>
      <c r="J63" s="135"/>
      <c r="K63" s="136"/>
      <c r="L63" s="135"/>
      <c r="M63" s="137"/>
      <c r="N63" s="93"/>
    </row>
    <row r="64" spans="1:14" ht="26.25" thickBot="1" x14ac:dyDescent="0.25">
      <c r="A64" s="91"/>
      <c r="B64" s="300" t="s">
        <v>41</v>
      </c>
      <c r="C64" s="92"/>
      <c r="D64" s="206" t="s">
        <v>10</v>
      </c>
      <c r="E64" s="204" t="s">
        <v>11</v>
      </c>
      <c r="F64" s="92"/>
      <c r="G64" s="357" t="str">
        <f>IF(I74=0,"",IF(D74=0,"Preencher coluna Orçamento para melhor funcionamento da Planilha.",IF(I74&lt;(D74*80%),"Sinal Verde - Abaixo do Orçado",IF(D74=I74,"Sinal Amarelo - Igual ao Orçado",IF(D74&gt;I74,"Sinal Amarelo - Próximo ao Orçado","Sinal Vermelho - Passou do Orçado")))))</f>
        <v/>
      </c>
      <c r="H64" s="358"/>
      <c r="I64" s="204" t="s">
        <v>11</v>
      </c>
      <c r="J64" s="92"/>
      <c r="K64" s="198" t="s">
        <v>10</v>
      </c>
      <c r="L64" s="138"/>
      <c r="M64" s="198" t="s">
        <v>107</v>
      </c>
      <c r="N64" s="93"/>
    </row>
    <row r="65" spans="1:14" ht="12.75" customHeight="1" x14ac:dyDescent="0.2">
      <c r="A65" s="91"/>
      <c r="B65" s="121" t="s">
        <v>42</v>
      </c>
      <c r="C65" s="91"/>
      <c r="D65" s="122"/>
      <c r="E65" s="393" t="str">
        <f>IF(D74=0,"",D74/D130)</f>
        <v/>
      </c>
      <c r="F65" s="91"/>
      <c r="G65" s="97"/>
      <c r="H65" s="99"/>
      <c r="I65" s="393" t="str">
        <f>IF(I74=0,"",I74/I130)</f>
        <v/>
      </c>
      <c r="J65" s="91"/>
      <c r="K65" s="100" t="str">
        <f t="shared" ref="K65:K73" si="10">IF(D65=0,"",(D65-G65-H65))</f>
        <v/>
      </c>
      <c r="L65" s="94"/>
      <c r="M65" s="101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93"/>
    </row>
    <row r="66" spans="1:14" x14ac:dyDescent="0.2">
      <c r="A66" s="91"/>
      <c r="B66" s="96" t="s">
        <v>43</v>
      </c>
      <c r="C66" s="91"/>
      <c r="D66" s="104"/>
      <c r="E66" s="394"/>
      <c r="F66" s="91"/>
      <c r="G66" s="97"/>
      <c r="H66" s="99"/>
      <c r="I66" s="394"/>
      <c r="J66" s="91"/>
      <c r="K66" s="100" t="str">
        <f t="shared" si="10"/>
        <v/>
      </c>
      <c r="L66" s="94"/>
      <c r="M66" s="101" t="str">
        <f t="shared" si="11"/>
        <v/>
      </c>
      <c r="N66" s="93"/>
    </row>
    <row r="67" spans="1:14" ht="12.75" customHeight="1" x14ac:dyDescent="0.2">
      <c r="A67" s="91"/>
      <c r="B67" s="96" t="s">
        <v>44</v>
      </c>
      <c r="C67" s="91"/>
      <c r="D67" s="104"/>
      <c r="E67" s="394"/>
      <c r="F67" s="91"/>
      <c r="G67" s="97"/>
      <c r="H67" s="99"/>
      <c r="I67" s="394"/>
      <c r="J67" s="91"/>
      <c r="K67" s="100" t="str">
        <f t="shared" si="10"/>
        <v/>
      </c>
      <c r="L67" s="94"/>
      <c r="M67" s="101" t="str">
        <f t="shared" si="11"/>
        <v/>
      </c>
      <c r="N67" s="93"/>
    </row>
    <row r="68" spans="1:14" ht="12.75" customHeight="1" x14ac:dyDescent="0.2">
      <c r="A68" s="91"/>
      <c r="B68" s="96" t="s">
        <v>45</v>
      </c>
      <c r="C68" s="91"/>
      <c r="D68" s="104"/>
      <c r="E68" s="394"/>
      <c r="F68" s="91"/>
      <c r="G68" s="97"/>
      <c r="H68" s="99"/>
      <c r="I68" s="394"/>
      <c r="J68" s="91"/>
      <c r="K68" s="100" t="str">
        <f t="shared" si="10"/>
        <v/>
      </c>
      <c r="L68" s="94"/>
      <c r="M68" s="101" t="str">
        <f t="shared" si="11"/>
        <v/>
      </c>
      <c r="N68" s="93"/>
    </row>
    <row r="69" spans="1:14" ht="12.75" customHeight="1" x14ac:dyDescent="0.2">
      <c r="A69" s="91"/>
      <c r="B69" s="96" t="s">
        <v>38</v>
      </c>
      <c r="C69" s="91"/>
      <c r="D69" s="104"/>
      <c r="E69" s="394"/>
      <c r="F69" s="91"/>
      <c r="G69" s="97"/>
      <c r="H69" s="99"/>
      <c r="I69" s="394"/>
      <c r="J69" s="91"/>
      <c r="K69" s="100" t="str">
        <f t="shared" si="10"/>
        <v/>
      </c>
      <c r="L69" s="94"/>
      <c r="M69" s="101" t="str">
        <f t="shared" si="11"/>
        <v/>
      </c>
      <c r="N69" s="93"/>
    </row>
    <row r="70" spans="1:14" ht="12.75" customHeight="1" x14ac:dyDescent="0.2">
      <c r="A70" s="91"/>
      <c r="B70" s="96" t="s">
        <v>39</v>
      </c>
      <c r="C70" s="91"/>
      <c r="D70" s="104"/>
      <c r="E70" s="394"/>
      <c r="F70" s="91"/>
      <c r="G70" s="97"/>
      <c r="H70" s="99"/>
      <c r="I70" s="394"/>
      <c r="J70" s="91"/>
      <c r="K70" s="100" t="str">
        <f t="shared" si="10"/>
        <v/>
      </c>
      <c r="L70" s="94"/>
      <c r="M70" s="101" t="str">
        <f t="shared" si="11"/>
        <v/>
      </c>
      <c r="N70" s="93"/>
    </row>
    <row r="71" spans="1:14" ht="12.75" customHeight="1" x14ac:dyDescent="0.2">
      <c r="A71" s="91"/>
      <c r="B71" s="105"/>
      <c r="C71" s="91"/>
      <c r="D71" s="104"/>
      <c r="E71" s="394"/>
      <c r="F71" s="91"/>
      <c r="G71" s="125"/>
      <c r="H71" s="126"/>
      <c r="I71" s="394"/>
      <c r="J71" s="91"/>
      <c r="K71" s="100" t="str">
        <f t="shared" si="10"/>
        <v/>
      </c>
      <c r="L71" s="94"/>
      <c r="M71" s="101" t="str">
        <f t="shared" si="11"/>
        <v/>
      </c>
      <c r="N71" s="93"/>
    </row>
    <row r="72" spans="1:14" ht="12.75" customHeight="1" x14ac:dyDescent="0.2">
      <c r="A72" s="91"/>
      <c r="B72" s="105"/>
      <c r="C72" s="91"/>
      <c r="D72" s="104"/>
      <c r="E72" s="394"/>
      <c r="F72" s="91"/>
      <c r="G72" s="104"/>
      <c r="H72" s="104"/>
      <c r="I72" s="394"/>
      <c r="J72" s="91"/>
      <c r="K72" s="100" t="str">
        <f t="shared" si="10"/>
        <v/>
      </c>
      <c r="L72" s="94"/>
      <c r="M72" s="101" t="str">
        <f t="shared" si="11"/>
        <v/>
      </c>
      <c r="N72" s="93"/>
    </row>
    <row r="73" spans="1:14" ht="13.5" customHeight="1" thickBot="1" x14ac:dyDescent="0.25">
      <c r="A73" s="91"/>
      <c r="B73" s="105"/>
      <c r="C73" s="91"/>
      <c r="D73" s="104"/>
      <c r="E73" s="395"/>
      <c r="F73" s="91"/>
      <c r="G73" s="104"/>
      <c r="H73" s="104"/>
      <c r="I73" s="395"/>
      <c r="J73" s="91"/>
      <c r="K73" s="100" t="str">
        <f t="shared" si="10"/>
        <v/>
      </c>
      <c r="L73" s="94"/>
      <c r="M73" s="101" t="str">
        <f t="shared" si="11"/>
        <v/>
      </c>
      <c r="N73" s="93"/>
    </row>
    <row r="74" spans="1:14" ht="13.5" thickBot="1" x14ac:dyDescent="0.25">
      <c r="A74" s="91"/>
      <c r="B74" s="203" t="s">
        <v>46</v>
      </c>
      <c r="C74" s="128"/>
      <c r="D74" s="208">
        <f>SUM(D65:D73)</f>
        <v>0</v>
      </c>
      <c r="E74" s="205"/>
      <c r="F74" s="128"/>
      <c r="G74" s="208">
        <f>SUM(G65:G73)</f>
        <v>0</v>
      </c>
      <c r="H74" s="209">
        <f>SUM(H65:H73)</f>
        <v>0</v>
      </c>
      <c r="I74" s="205">
        <f>G74+H74</f>
        <v>0</v>
      </c>
      <c r="J74" s="128"/>
      <c r="K74" s="192" t="str">
        <f>IF(D74=0,"",D74-I74)</f>
        <v/>
      </c>
      <c r="L74" s="145"/>
      <c r="M74" s="210"/>
      <c r="N74" s="93"/>
    </row>
    <row r="75" spans="1:14" ht="3.75" customHeight="1" thickBot="1" x14ac:dyDescent="0.25">
      <c r="A75" s="91"/>
      <c r="B75" s="132"/>
      <c r="C75" s="6"/>
      <c r="D75" s="133"/>
      <c r="E75" s="134"/>
      <c r="F75" s="135"/>
      <c r="G75" s="136"/>
      <c r="H75" s="136"/>
      <c r="I75" s="136"/>
      <c r="J75" s="135"/>
      <c r="K75" s="136"/>
      <c r="L75" s="135"/>
      <c r="M75" s="137"/>
      <c r="N75" s="93"/>
    </row>
    <row r="76" spans="1:14" ht="26.25" thickBot="1" x14ac:dyDescent="0.25">
      <c r="A76" s="91"/>
      <c r="B76" s="300" t="s">
        <v>122</v>
      </c>
      <c r="C76" s="92"/>
      <c r="D76" s="206" t="s">
        <v>10</v>
      </c>
      <c r="E76" s="204" t="s">
        <v>11</v>
      </c>
      <c r="F76" s="92"/>
      <c r="G76" s="357" t="str">
        <f>IF(I89=0,"",IF(D89=0,"Preencher coluna Orçamento para melhor funcionamento da Planilha.",IF(I89&lt;(D89*80%),"Sinal Verde - Abaixo do Orçado",IF(D89=I89,"Sinal Amarelo - Igual ao Orçado",IF(D89&gt;I89,"Sinal Amarelo - Próximo ao Orçado","Sinal Vermelho - Passou do Orçado")))))</f>
        <v/>
      </c>
      <c r="H76" s="358"/>
      <c r="I76" s="204" t="s">
        <v>11</v>
      </c>
      <c r="J76" s="92"/>
      <c r="K76" s="198" t="s">
        <v>10</v>
      </c>
      <c r="L76" s="138"/>
      <c r="M76" s="198" t="s">
        <v>107</v>
      </c>
      <c r="N76" s="93"/>
    </row>
    <row r="77" spans="1:14" ht="12.75" customHeight="1" x14ac:dyDescent="0.2">
      <c r="A77" s="91"/>
      <c r="B77" s="121" t="s">
        <v>32</v>
      </c>
      <c r="C77" s="91"/>
      <c r="D77" s="122"/>
      <c r="E77" s="393" t="str">
        <f>IF(D89=0,"",D89/D130)</f>
        <v/>
      </c>
      <c r="F77" s="91"/>
      <c r="G77" s="97"/>
      <c r="H77" s="99"/>
      <c r="I77" s="393" t="str">
        <f>IF(I89=0,"",I89/I130)</f>
        <v/>
      </c>
      <c r="J77" s="91"/>
      <c r="K77" s="100" t="str">
        <f t="shared" ref="K77:K88" si="12">IF(D77=0,"",(D77-G77-H77))</f>
        <v/>
      </c>
      <c r="L77" s="94"/>
      <c r="M77" s="101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93"/>
    </row>
    <row r="78" spans="1:14" x14ac:dyDescent="0.2">
      <c r="A78" s="91"/>
      <c r="B78" s="96" t="s">
        <v>33</v>
      </c>
      <c r="C78" s="91"/>
      <c r="D78" s="104"/>
      <c r="E78" s="394"/>
      <c r="F78" s="91"/>
      <c r="G78" s="97"/>
      <c r="H78" s="99"/>
      <c r="I78" s="394"/>
      <c r="J78" s="91"/>
      <c r="K78" s="100" t="str">
        <f t="shared" si="12"/>
        <v/>
      </c>
      <c r="L78" s="94"/>
      <c r="M78" s="101" t="str">
        <f t="shared" si="13"/>
        <v/>
      </c>
      <c r="N78" s="93"/>
    </row>
    <row r="79" spans="1:14" ht="12.75" customHeight="1" x14ac:dyDescent="0.2">
      <c r="A79" s="91"/>
      <c r="B79" s="96" t="s">
        <v>34</v>
      </c>
      <c r="C79" s="91"/>
      <c r="D79" s="104"/>
      <c r="E79" s="394"/>
      <c r="F79" s="91"/>
      <c r="G79" s="97"/>
      <c r="H79" s="99"/>
      <c r="I79" s="394"/>
      <c r="J79" s="91"/>
      <c r="K79" s="100" t="str">
        <f t="shared" si="12"/>
        <v/>
      </c>
      <c r="L79" s="94"/>
      <c r="M79" s="101" t="str">
        <f t="shared" si="13"/>
        <v/>
      </c>
      <c r="N79" s="93"/>
    </row>
    <row r="80" spans="1:14" ht="12.75" customHeight="1" x14ac:dyDescent="0.2">
      <c r="A80" s="91"/>
      <c r="B80" s="96" t="s">
        <v>35</v>
      </c>
      <c r="C80" s="91"/>
      <c r="D80" s="104"/>
      <c r="E80" s="394"/>
      <c r="F80" s="91"/>
      <c r="G80" s="97"/>
      <c r="H80" s="99"/>
      <c r="I80" s="394"/>
      <c r="J80" s="91"/>
      <c r="K80" s="100" t="str">
        <f t="shared" si="12"/>
        <v/>
      </c>
      <c r="L80" s="94"/>
      <c r="M80" s="101" t="str">
        <f t="shared" si="13"/>
        <v/>
      </c>
      <c r="N80" s="93"/>
    </row>
    <row r="81" spans="1:14" ht="12.75" customHeight="1" x14ac:dyDescent="0.2">
      <c r="A81" s="91"/>
      <c r="B81" s="96" t="s">
        <v>129</v>
      </c>
      <c r="C81" s="91"/>
      <c r="D81" s="104"/>
      <c r="E81" s="394"/>
      <c r="F81" s="91"/>
      <c r="G81" s="97"/>
      <c r="H81" s="99"/>
      <c r="I81" s="394"/>
      <c r="J81" s="91"/>
      <c r="K81" s="100" t="str">
        <f t="shared" si="12"/>
        <v/>
      </c>
      <c r="L81" s="94"/>
      <c r="M81" s="101" t="str">
        <f t="shared" si="13"/>
        <v/>
      </c>
      <c r="N81" s="93"/>
    </row>
    <row r="82" spans="1:14" ht="12.75" customHeight="1" x14ac:dyDescent="0.2">
      <c r="A82" s="91"/>
      <c r="B82" s="96" t="s">
        <v>36</v>
      </c>
      <c r="C82" s="91"/>
      <c r="D82" s="104"/>
      <c r="E82" s="394"/>
      <c r="F82" s="91"/>
      <c r="G82" s="97"/>
      <c r="H82" s="99"/>
      <c r="I82" s="394"/>
      <c r="J82" s="91"/>
      <c r="K82" s="100" t="str">
        <f t="shared" si="12"/>
        <v/>
      </c>
      <c r="L82" s="94"/>
      <c r="M82" s="101" t="str">
        <f t="shared" si="13"/>
        <v/>
      </c>
      <c r="N82" s="93"/>
    </row>
    <row r="83" spans="1:14" ht="12.75" customHeight="1" x14ac:dyDescent="0.2">
      <c r="A83" s="91"/>
      <c r="B83" s="96" t="s">
        <v>37</v>
      </c>
      <c r="C83" s="91"/>
      <c r="D83" s="104"/>
      <c r="E83" s="394"/>
      <c r="F83" s="91"/>
      <c r="G83" s="97"/>
      <c r="H83" s="99"/>
      <c r="I83" s="394"/>
      <c r="J83" s="91"/>
      <c r="K83" s="100" t="str">
        <f t="shared" si="12"/>
        <v/>
      </c>
      <c r="L83" s="94"/>
      <c r="M83" s="101" t="str">
        <f t="shared" si="13"/>
        <v/>
      </c>
      <c r="N83" s="93"/>
    </row>
    <row r="84" spans="1:14" ht="12.75" customHeight="1" x14ac:dyDescent="0.2">
      <c r="A84" s="91"/>
      <c r="B84" s="96" t="s">
        <v>38</v>
      </c>
      <c r="C84" s="91"/>
      <c r="D84" s="104"/>
      <c r="E84" s="394"/>
      <c r="F84" s="91"/>
      <c r="G84" s="97"/>
      <c r="H84" s="99"/>
      <c r="I84" s="394"/>
      <c r="J84" s="91"/>
      <c r="K84" s="100" t="str">
        <f t="shared" si="12"/>
        <v/>
      </c>
      <c r="L84" s="94"/>
      <c r="M84" s="101" t="str">
        <f t="shared" si="13"/>
        <v/>
      </c>
      <c r="N84" s="93"/>
    </row>
    <row r="85" spans="1:14" ht="12.75" customHeight="1" x14ac:dyDescent="0.2">
      <c r="A85" s="91"/>
      <c r="B85" s="96" t="s">
        <v>39</v>
      </c>
      <c r="C85" s="91"/>
      <c r="D85" s="104"/>
      <c r="E85" s="394"/>
      <c r="F85" s="91"/>
      <c r="G85" s="97"/>
      <c r="H85" s="99"/>
      <c r="I85" s="394"/>
      <c r="J85" s="91"/>
      <c r="K85" s="100" t="str">
        <f t="shared" si="12"/>
        <v/>
      </c>
      <c r="L85" s="94"/>
      <c r="M85" s="101" t="str">
        <f t="shared" si="13"/>
        <v/>
      </c>
      <c r="N85" s="93"/>
    </row>
    <row r="86" spans="1:14" ht="12.75" customHeight="1" x14ac:dyDescent="0.2">
      <c r="A86" s="91"/>
      <c r="B86" s="105"/>
      <c r="C86" s="91"/>
      <c r="D86" s="104"/>
      <c r="E86" s="394"/>
      <c r="F86" s="91"/>
      <c r="G86" s="104"/>
      <c r="H86" s="104"/>
      <c r="I86" s="394"/>
      <c r="J86" s="91"/>
      <c r="K86" s="100" t="str">
        <f t="shared" si="12"/>
        <v/>
      </c>
      <c r="L86" s="94"/>
      <c r="M86" s="101" t="str">
        <f t="shared" si="13"/>
        <v/>
      </c>
      <c r="N86" s="93"/>
    </row>
    <row r="87" spans="1:14" ht="12.75" customHeight="1" x14ac:dyDescent="0.2">
      <c r="A87" s="91"/>
      <c r="B87" s="105"/>
      <c r="C87" s="91"/>
      <c r="D87" s="104"/>
      <c r="E87" s="394"/>
      <c r="F87" s="91"/>
      <c r="G87" s="104"/>
      <c r="H87" s="104"/>
      <c r="I87" s="394"/>
      <c r="J87" s="91"/>
      <c r="K87" s="100" t="str">
        <f t="shared" si="12"/>
        <v/>
      </c>
      <c r="L87" s="94"/>
      <c r="M87" s="101" t="str">
        <f t="shared" si="13"/>
        <v/>
      </c>
      <c r="N87" s="93"/>
    </row>
    <row r="88" spans="1:14" ht="13.5" customHeight="1" thickBot="1" x14ac:dyDescent="0.25">
      <c r="A88" s="91"/>
      <c r="B88" s="105"/>
      <c r="C88" s="91"/>
      <c r="D88" s="104"/>
      <c r="E88" s="395"/>
      <c r="F88" s="91"/>
      <c r="G88" s="104"/>
      <c r="H88" s="104"/>
      <c r="I88" s="395"/>
      <c r="J88" s="91"/>
      <c r="K88" s="100" t="str">
        <f t="shared" si="12"/>
        <v/>
      </c>
      <c r="L88" s="94"/>
      <c r="M88" s="101" t="str">
        <f t="shared" si="13"/>
        <v/>
      </c>
      <c r="N88" s="93"/>
    </row>
    <row r="89" spans="1:14" ht="13.5" thickBot="1" x14ac:dyDescent="0.25">
      <c r="A89" s="91"/>
      <c r="B89" s="203" t="s">
        <v>49</v>
      </c>
      <c r="C89" s="128"/>
      <c r="D89" s="208">
        <f>SUM(D77:D88)</f>
        <v>0</v>
      </c>
      <c r="E89" s="205"/>
      <c r="F89" s="128"/>
      <c r="G89" s="208">
        <f>SUM(G77:G88)</f>
        <v>0</v>
      </c>
      <c r="H89" s="209">
        <f>SUM(H77:H88)</f>
        <v>0</v>
      </c>
      <c r="I89" s="205">
        <f>G89+H89</f>
        <v>0</v>
      </c>
      <c r="J89" s="128"/>
      <c r="K89" s="192" t="str">
        <f>IF(D89=0,"",D89-I89)</f>
        <v/>
      </c>
      <c r="L89" s="145"/>
      <c r="M89" s="210"/>
      <c r="N89" s="93"/>
    </row>
    <row r="90" spans="1:14" ht="3.75" customHeight="1" thickBot="1" x14ac:dyDescent="0.25">
      <c r="A90" s="91"/>
      <c r="B90" s="132"/>
      <c r="C90" s="6"/>
      <c r="D90" s="133"/>
      <c r="E90" s="134"/>
      <c r="F90" s="135"/>
      <c r="G90" s="136"/>
      <c r="H90" s="136"/>
      <c r="I90" s="136"/>
      <c r="J90" s="135"/>
      <c r="K90" s="136"/>
      <c r="L90" s="135"/>
      <c r="M90" s="137"/>
      <c r="N90" s="93"/>
    </row>
    <row r="91" spans="1:14" ht="26.25" thickBot="1" x14ac:dyDescent="0.25">
      <c r="A91" s="91"/>
      <c r="B91" s="300" t="s">
        <v>50</v>
      </c>
      <c r="C91" s="92"/>
      <c r="D91" s="206" t="s">
        <v>10</v>
      </c>
      <c r="E91" s="204" t="s">
        <v>11</v>
      </c>
      <c r="F91" s="92"/>
      <c r="G91" s="357" t="str">
        <f>IF(I100=0,"",IF(D100=0,"Preencher coluna Orçamento para melhor funcionamento da Planilha.",IF(I100&lt;(D100*80%),"Sinal Verde - Abaixo do Orçado",IF(D100=I100,"Sinal Amarelo - Igual ao Orçado",IF(D100&gt;I100,"Sinal Amarelo - Próximo ao Orçado","Sinal Vermelho - Passou do Orçado")))))</f>
        <v/>
      </c>
      <c r="H91" s="358"/>
      <c r="I91" s="204" t="s">
        <v>11</v>
      </c>
      <c r="J91" s="92"/>
      <c r="K91" s="198" t="s">
        <v>10</v>
      </c>
      <c r="L91" s="138"/>
      <c r="M91" s="198" t="s">
        <v>107</v>
      </c>
      <c r="N91" s="93"/>
    </row>
    <row r="92" spans="1:14" ht="12.75" customHeight="1" x14ac:dyDescent="0.2">
      <c r="A92" s="91"/>
      <c r="B92" s="121" t="s">
        <v>51</v>
      </c>
      <c r="C92" s="91"/>
      <c r="D92" s="122"/>
      <c r="E92" s="393" t="str">
        <f>IF(D100=0,"",D100/D130)</f>
        <v/>
      </c>
      <c r="F92" s="91"/>
      <c r="G92" s="123"/>
      <c r="H92" s="124"/>
      <c r="I92" s="393" t="str">
        <f>IF(I100=0,"",I100/I130)</f>
        <v/>
      </c>
      <c r="J92" s="91"/>
      <c r="K92" s="100" t="str">
        <f t="shared" ref="K92:K99" si="14">IF(D92=0,"",(D92-G92-H92))</f>
        <v/>
      </c>
      <c r="L92" s="94"/>
      <c r="M92" s="101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93"/>
    </row>
    <row r="93" spans="1:14" x14ac:dyDescent="0.2">
      <c r="A93" s="91"/>
      <c r="B93" s="96" t="s">
        <v>52</v>
      </c>
      <c r="C93" s="91"/>
      <c r="D93" s="104"/>
      <c r="E93" s="394"/>
      <c r="F93" s="91"/>
      <c r="G93" s="97"/>
      <c r="H93" s="99"/>
      <c r="I93" s="394"/>
      <c r="J93" s="91"/>
      <c r="K93" s="100" t="str">
        <f t="shared" si="14"/>
        <v/>
      </c>
      <c r="L93" s="94"/>
      <c r="M93" s="101" t="str">
        <f t="shared" si="15"/>
        <v/>
      </c>
      <c r="N93" s="93"/>
    </row>
    <row r="94" spans="1:14" ht="12.75" customHeight="1" x14ac:dyDescent="0.2">
      <c r="A94" s="91"/>
      <c r="B94" s="96" t="s">
        <v>130</v>
      </c>
      <c r="C94" s="91"/>
      <c r="D94" s="104"/>
      <c r="E94" s="394"/>
      <c r="F94" s="91"/>
      <c r="G94" s="97"/>
      <c r="H94" s="99"/>
      <c r="I94" s="394"/>
      <c r="J94" s="91"/>
      <c r="K94" s="100" t="str">
        <f t="shared" si="14"/>
        <v/>
      </c>
      <c r="L94" s="94"/>
      <c r="M94" s="101" t="str">
        <f t="shared" si="15"/>
        <v/>
      </c>
      <c r="N94" s="93"/>
    </row>
    <row r="95" spans="1:14" ht="12.75" customHeight="1" x14ac:dyDescent="0.2">
      <c r="A95" s="91"/>
      <c r="B95" s="96" t="s">
        <v>38</v>
      </c>
      <c r="C95" s="91"/>
      <c r="D95" s="104"/>
      <c r="E95" s="394"/>
      <c r="F95" s="91"/>
      <c r="G95" s="104"/>
      <c r="H95" s="104"/>
      <c r="I95" s="394"/>
      <c r="J95" s="91"/>
      <c r="K95" s="100" t="str">
        <f t="shared" si="14"/>
        <v/>
      </c>
      <c r="L95" s="94"/>
      <c r="M95" s="101" t="str">
        <f t="shared" si="15"/>
        <v/>
      </c>
      <c r="N95" s="93"/>
    </row>
    <row r="96" spans="1:14" ht="12.75" customHeight="1" x14ac:dyDescent="0.2">
      <c r="A96" s="91"/>
      <c r="B96" s="96" t="s">
        <v>39</v>
      </c>
      <c r="C96" s="91"/>
      <c r="D96" s="104"/>
      <c r="E96" s="394"/>
      <c r="F96" s="91"/>
      <c r="G96" s="104"/>
      <c r="H96" s="104"/>
      <c r="I96" s="394"/>
      <c r="J96" s="91"/>
      <c r="K96" s="100" t="str">
        <f t="shared" si="14"/>
        <v/>
      </c>
      <c r="L96" s="94"/>
      <c r="M96" s="101" t="str">
        <f t="shared" si="15"/>
        <v/>
      </c>
      <c r="N96" s="93"/>
    </row>
    <row r="97" spans="1:14" ht="12.75" customHeight="1" x14ac:dyDescent="0.2">
      <c r="A97" s="91"/>
      <c r="B97" s="105"/>
      <c r="C97" s="91"/>
      <c r="D97" s="104"/>
      <c r="E97" s="394"/>
      <c r="F97" s="91"/>
      <c r="G97" s="104"/>
      <c r="H97" s="104"/>
      <c r="I97" s="394"/>
      <c r="J97" s="91"/>
      <c r="K97" s="100" t="str">
        <f t="shared" si="14"/>
        <v/>
      </c>
      <c r="L97" s="94"/>
      <c r="M97" s="101" t="str">
        <f t="shared" si="15"/>
        <v/>
      </c>
      <c r="N97" s="93"/>
    </row>
    <row r="98" spans="1:14" ht="12.75" customHeight="1" x14ac:dyDescent="0.2">
      <c r="A98" s="91"/>
      <c r="B98" s="105"/>
      <c r="C98" s="91"/>
      <c r="D98" s="104"/>
      <c r="E98" s="394"/>
      <c r="F98" s="91"/>
      <c r="G98" s="104"/>
      <c r="H98" s="104"/>
      <c r="I98" s="394"/>
      <c r="J98" s="91"/>
      <c r="K98" s="100" t="str">
        <f t="shared" si="14"/>
        <v/>
      </c>
      <c r="L98" s="94"/>
      <c r="M98" s="101" t="str">
        <f t="shared" si="15"/>
        <v/>
      </c>
      <c r="N98" s="93"/>
    </row>
    <row r="99" spans="1:14" ht="13.5" customHeight="1" thickBot="1" x14ac:dyDescent="0.25">
      <c r="A99" s="91"/>
      <c r="B99" s="140"/>
      <c r="C99" s="91"/>
      <c r="D99" s="104"/>
      <c r="E99" s="395"/>
      <c r="F99" s="91"/>
      <c r="G99" s="104"/>
      <c r="H99" s="104"/>
      <c r="I99" s="395"/>
      <c r="J99" s="91"/>
      <c r="K99" s="100" t="str">
        <f t="shared" si="14"/>
        <v/>
      </c>
      <c r="L99" s="94"/>
      <c r="M99" s="101" t="str">
        <f t="shared" si="15"/>
        <v/>
      </c>
      <c r="N99" s="93"/>
    </row>
    <row r="100" spans="1:14" ht="13.5" thickBot="1" x14ac:dyDescent="0.25">
      <c r="A100" s="91"/>
      <c r="B100" s="207" t="s">
        <v>53</v>
      </c>
      <c r="C100" s="128"/>
      <c r="D100" s="208">
        <f>SUM(D92:D99)</f>
        <v>0</v>
      </c>
      <c r="E100" s="205"/>
      <c r="F100" s="128"/>
      <c r="G100" s="208">
        <f>SUM(G92:G99)</f>
        <v>0</v>
      </c>
      <c r="H100" s="209">
        <f>SUM(H92:H99)</f>
        <v>0</v>
      </c>
      <c r="I100" s="205">
        <f>G100+H100</f>
        <v>0</v>
      </c>
      <c r="J100" s="128"/>
      <c r="K100" s="192" t="str">
        <f>IF(D100=0,"",D100-I100)</f>
        <v/>
      </c>
      <c r="L100" s="145"/>
      <c r="M100" s="210"/>
      <c r="N100" s="93"/>
    </row>
    <row r="101" spans="1:14" ht="3.75" customHeight="1" thickBot="1" x14ac:dyDescent="0.25">
      <c r="A101" s="91"/>
      <c r="B101" s="132"/>
      <c r="C101" s="6"/>
      <c r="D101" s="133"/>
      <c r="E101" s="134"/>
      <c r="F101" s="135"/>
      <c r="G101" s="136"/>
      <c r="H101" s="136"/>
      <c r="I101" s="136"/>
      <c r="J101" s="135"/>
      <c r="K101" s="136"/>
      <c r="L101" s="135"/>
      <c r="M101" s="137"/>
      <c r="N101" s="93"/>
    </row>
    <row r="102" spans="1:14" ht="26.25" thickBot="1" x14ac:dyDescent="0.25">
      <c r="A102" s="91"/>
      <c r="B102" s="300" t="s">
        <v>110</v>
      </c>
      <c r="C102" s="92"/>
      <c r="D102" s="206" t="s">
        <v>10</v>
      </c>
      <c r="E102" s="204" t="s">
        <v>11</v>
      </c>
      <c r="F102" s="92"/>
      <c r="G102" s="357" t="str">
        <f>IF(I114=0,"",IF(D114=0,"Preencher coluna Orçamento para melhor funcionamento da Planilha.",IF(I114&lt;(D114*80%),"Sinal Verde - Abaixo do Orçado",IF(D114=I114,"Sinal Amarelo - Igual ao Orçado",IF(D114&gt;I114,"Sinal Amarelo - Próximo ao Orçado","Sinal Vermelho - Passou do Orçado")))))</f>
        <v/>
      </c>
      <c r="H102" s="358"/>
      <c r="I102" s="204" t="s">
        <v>11</v>
      </c>
      <c r="J102" s="92"/>
      <c r="K102" s="198" t="s">
        <v>10</v>
      </c>
      <c r="L102" s="138"/>
      <c r="M102" s="198" t="s">
        <v>107</v>
      </c>
      <c r="N102" s="93"/>
    </row>
    <row r="103" spans="1:14" x14ac:dyDescent="0.2">
      <c r="A103" s="91"/>
      <c r="B103" s="121" t="s">
        <v>54</v>
      </c>
      <c r="C103" s="91"/>
      <c r="D103" s="122"/>
      <c r="E103" s="393" t="str">
        <f>IF(D114=0,"",D114/D130)</f>
        <v/>
      </c>
      <c r="F103" s="91"/>
      <c r="G103" s="97"/>
      <c r="H103" s="99"/>
      <c r="I103" s="393" t="str">
        <f>IF(I114=0,"",I114/I130)</f>
        <v/>
      </c>
      <c r="J103" s="91"/>
      <c r="K103" s="100" t="str">
        <f t="shared" ref="K103:K113" si="16">IF(D103=0,"",(D103-G103-H103))</f>
        <v/>
      </c>
      <c r="L103" s="94"/>
      <c r="M103" s="101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93"/>
    </row>
    <row r="104" spans="1:14" x14ac:dyDescent="0.2">
      <c r="A104" s="91"/>
      <c r="B104" s="96"/>
      <c r="C104" s="91"/>
      <c r="D104" s="104"/>
      <c r="E104" s="394"/>
      <c r="F104" s="91"/>
      <c r="G104" s="97"/>
      <c r="H104" s="99"/>
      <c r="I104" s="394"/>
      <c r="J104" s="91"/>
      <c r="K104" s="100" t="str">
        <f t="shared" si="16"/>
        <v/>
      </c>
      <c r="L104" s="94"/>
      <c r="M104" s="101" t="str">
        <f t="shared" si="17"/>
        <v/>
      </c>
      <c r="N104" s="93"/>
    </row>
    <row r="105" spans="1:14" x14ac:dyDescent="0.2">
      <c r="A105" s="91"/>
      <c r="B105" s="96"/>
      <c r="C105" s="91"/>
      <c r="D105" s="104"/>
      <c r="E105" s="394"/>
      <c r="F105" s="91"/>
      <c r="G105" s="97"/>
      <c r="H105" s="99"/>
      <c r="I105" s="394"/>
      <c r="J105" s="91"/>
      <c r="K105" s="100" t="str">
        <f t="shared" si="16"/>
        <v/>
      </c>
      <c r="L105" s="94"/>
      <c r="M105" s="101" t="str">
        <f t="shared" si="17"/>
        <v/>
      </c>
      <c r="N105" s="93"/>
    </row>
    <row r="106" spans="1:14" x14ac:dyDescent="0.2">
      <c r="A106" s="91"/>
      <c r="B106" s="96"/>
      <c r="C106" s="91"/>
      <c r="D106" s="104"/>
      <c r="E106" s="394"/>
      <c r="F106" s="91"/>
      <c r="G106" s="97"/>
      <c r="H106" s="99"/>
      <c r="I106" s="394"/>
      <c r="J106" s="91"/>
      <c r="K106" s="100" t="str">
        <f t="shared" si="16"/>
        <v/>
      </c>
      <c r="L106" s="94"/>
      <c r="M106" s="101" t="str">
        <f t="shared" si="17"/>
        <v/>
      </c>
      <c r="N106" s="93"/>
    </row>
    <row r="107" spans="1:14" x14ac:dyDescent="0.2">
      <c r="A107" s="91"/>
      <c r="B107" s="96"/>
      <c r="C107" s="91"/>
      <c r="D107" s="104"/>
      <c r="E107" s="394"/>
      <c r="F107" s="91"/>
      <c r="G107" s="97"/>
      <c r="H107" s="99"/>
      <c r="I107" s="394"/>
      <c r="J107" s="91"/>
      <c r="K107" s="100" t="str">
        <f t="shared" si="16"/>
        <v/>
      </c>
      <c r="L107" s="94"/>
      <c r="M107" s="101" t="str">
        <f t="shared" si="17"/>
        <v/>
      </c>
      <c r="N107" s="93"/>
    </row>
    <row r="108" spans="1:14" x14ac:dyDescent="0.2">
      <c r="A108" s="91"/>
      <c r="B108" s="96"/>
      <c r="C108" s="91"/>
      <c r="D108" s="104"/>
      <c r="E108" s="394"/>
      <c r="F108" s="91"/>
      <c r="G108" s="104"/>
      <c r="H108" s="104"/>
      <c r="I108" s="394"/>
      <c r="J108" s="91"/>
      <c r="K108" s="100" t="str">
        <f t="shared" si="16"/>
        <v/>
      </c>
      <c r="L108" s="94"/>
      <c r="M108" s="101" t="str">
        <f t="shared" si="17"/>
        <v/>
      </c>
      <c r="N108" s="93"/>
    </row>
    <row r="109" spans="1:14" x14ac:dyDescent="0.2">
      <c r="A109" s="91"/>
      <c r="B109" s="96"/>
      <c r="C109" s="91"/>
      <c r="D109" s="104"/>
      <c r="E109" s="394"/>
      <c r="F109" s="91"/>
      <c r="G109" s="104"/>
      <c r="H109" s="104"/>
      <c r="I109" s="394"/>
      <c r="J109" s="91"/>
      <c r="K109" s="100" t="str">
        <f t="shared" si="16"/>
        <v/>
      </c>
      <c r="L109" s="94"/>
      <c r="M109" s="101" t="str">
        <f t="shared" si="17"/>
        <v/>
      </c>
      <c r="N109" s="93"/>
    </row>
    <row r="110" spans="1:14" x14ac:dyDescent="0.2">
      <c r="A110" s="91"/>
      <c r="B110" s="96"/>
      <c r="C110" s="91"/>
      <c r="D110" s="104"/>
      <c r="E110" s="394"/>
      <c r="F110" s="91"/>
      <c r="G110" s="104"/>
      <c r="H110" s="104"/>
      <c r="I110" s="394"/>
      <c r="J110" s="91"/>
      <c r="K110" s="100" t="str">
        <f t="shared" si="16"/>
        <v/>
      </c>
      <c r="L110" s="94"/>
      <c r="M110" s="101" t="str">
        <f t="shared" si="17"/>
        <v/>
      </c>
      <c r="N110" s="93"/>
    </row>
    <row r="111" spans="1:14" x14ac:dyDescent="0.2">
      <c r="A111" s="91"/>
      <c r="B111" s="96"/>
      <c r="C111" s="91"/>
      <c r="D111" s="104"/>
      <c r="E111" s="394"/>
      <c r="F111" s="91"/>
      <c r="G111" s="104"/>
      <c r="H111" s="104"/>
      <c r="I111" s="394"/>
      <c r="J111" s="91"/>
      <c r="K111" s="100" t="str">
        <f t="shared" si="16"/>
        <v/>
      </c>
      <c r="L111" s="94"/>
      <c r="M111" s="101" t="str">
        <f t="shared" si="17"/>
        <v/>
      </c>
      <c r="N111" s="93"/>
    </row>
    <row r="112" spans="1:14" x14ac:dyDescent="0.2">
      <c r="A112" s="91"/>
      <c r="B112" s="96"/>
      <c r="C112" s="91"/>
      <c r="D112" s="104"/>
      <c r="E112" s="394"/>
      <c r="F112" s="91"/>
      <c r="G112" s="104"/>
      <c r="H112" s="104"/>
      <c r="I112" s="394"/>
      <c r="J112" s="91"/>
      <c r="K112" s="100" t="str">
        <f t="shared" si="16"/>
        <v/>
      </c>
      <c r="L112" s="94"/>
      <c r="M112" s="101" t="str">
        <f t="shared" si="17"/>
        <v/>
      </c>
      <c r="N112" s="93"/>
    </row>
    <row r="113" spans="1:14" ht="13.5" thickBot="1" x14ac:dyDescent="0.25">
      <c r="A113" s="91"/>
      <c r="B113" s="140"/>
      <c r="C113" s="91"/>
      <c r="D113" s="104"/>
      <c r="E113" s="395"/>
      <c r="F113" s="91"/>
      <c r="G113" s="104"/>
      <c r="H113" s="104"/>
      <c r="I113" s="395"/>
      <c r="J113" s="91"/>
      <c r="K113" s="100" t="str">
        <f t="shared" si="16"/>
        <v/>
      </c>
      <c r="L113" s="94"/>
      <c r="M113" s="101" t="str">
        <f t="shared" si="17"/>
        <v/>
      </c>
      <c r="N113" s="93"/>
    </row>
    <row r="114" spans="1:14" ht="13.5" thickBot="1" x14ac:dyDescent="0.25">
      <c r="A114" s="91"/>
      <c r="B114" s="203" t="s">
        <v>55</v>
      </c>
      <c r="C114" s="128"/>
      <c r="D114" s="208">
        <f>SUM(D103:D113)</f>
        <v>0</v>
      </c>
      <c r="E114" s="205"/>
      <c r="F114" s="128"/>
      <c r="G114" s="208">
        <f>SUM(G103:G113)</f>
        <v>0</v>
      </c>
      <c r="H114" s="209">
        <f>SUM(H103:H113)</f>
        <v>0</v>
      </c>
      <c r="I114" s="205">
        <f>G114+H114</f>
        <v>0</v>
      </c>
      <c r="J114" s="128"/>
      <c r="K114" s="192" t="str">
        <f>IF(D114=0,"",D114-I114)</f>
        <v/>
      </c>
      <c r="L114" s="145"/>
      <c r="M114" s="210"/>
      <c r="N114" s="93"/>
    </row>
    <row r="115" spans="1:14" ht="3.75" customHeight="1" thickBot="1" x14ac:dyDescent="0.25">
      <c r="A115" s="91"/>
      <c r="B115" s="132"/>
      <c r="C115" s="6"/>
      <c r="D115" s="133"/>
      <c r="E115" s="134"/>
      <c r="F115" s="135"/>
      <c r="G115" s="136"/>
      <c r="H115" s="136"/>
      <c r="I115" s="136"/>
      <c r="J115" s="135"/>
      <c r="K115" s="136"/>
      <c r="L115" s="135"/>
      <c r="M115" s="137"/>
      <c r="N115" s="93"/>
    </row>
    <row r="116" spans="1:14" ht="26.25" thickBot="1" x14ac:dyDescent="0.25">
      <c r="A116" s="91"/>
      <c r="B116" s="300" t="s">
        <v>56</v>
      </c>
      <c r="C116" s="92"/>
      <c r="D116" s="206" t="s">
        <v>10</v>
      </c>
      <c r="E116" s="204" t="s">
        <v>11</v>
      </c>
      <c r="F116" s="92"/>
      <c r="G116" s="357" t="str">
        <f>IF(I128=0,"",IF(D128=0,"Preencher coluna Orçamento para melhor funcionamento da Planilha.",IF(I128&lt;(D128*80%),"Sinal Verde - Abaixo do Orçado",IF(D128=I128,"Sinal Amarelo - Igual ao Orçado",IF(D128&gt;I128,"Sinal Amarelo - Próximo ao Orçado","Sinal Vermelho - Passou do Orçado")))))</f>
        <v/>
      </c>
      <c r="H116" s="358"/>
      <c r="I116" s="204" t="s">
        <v>11</v>
      </c>
      <c r="J116" s="92"/>
      <c r="K116" s="198" t="s">
        <v>10</v>
      </c>
      <c r="L116" s="138"/>
      <c r="M116" s="198" t="s">
        <v>107</v>
      </c>
      <c r="N116" s="93"/>
    </row>
    <row r="117" spans="1:14" ht="12.75" customHeight="1" x14ac:dyDescent="0.2">
      <c r="A117" s="91"/>
      <c r="B117" s="121"/>
      <c r="C117" s="91"/>
      <c r="D117" s="104"/>
      <c r="E117" s="393" t="str">
        <f>IF(D128=0,"",D128/D130)</f>
        <v/>
      </c>
      <c r="F117" s="91"/>
      <c r="G117" s="104"/>
      <c r="H117" s="104"/>
      <c r="I117" s="393" t="str">
        <f>IF(I128=0,"",I128/I130)</f>
        <v/>
      </c>
      <c r="J117" s="91"/>
      <c r="K117" s="100" t="str">
        <f t="shared" ref="K117:K127" si="18">IF(D117=0,"",(D117-G117-H117))</f>
        <v/>
      </c>
      <c r="L117" s="94"/>
      <c r="M117" s="101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93"/>
    </row>
    <row r="118" spans="1:14" x14ac:dyDescent="0.2">
      <c r="A118" s="91"/>
      <c r="B118" s="96"/>
      <c r="C118" s="91"/>
      <c r="D118" s="104"/>
      <c r="E118" s="394"/>
      <c r="F118" s="91"/>
      <c r="G118" s="104"/>
      <c r="H118" s="104"/>
      <c r="I118" s="394"/>
      <c r="J118" s="91"/>
      <c r="K118" s="100" t="str">
        <f t="shared" si="18"/>
        <v/>
      </c>
      <c r="L118" s="94"/>
      <c r="M118" s="101" t="str">
        <f t="shared" si="19"/>
        <v/>
      </c>
      <c r="N118" s="93"/>
    </row>
    <row r="119" spans="1:14" ht="12.75" customHeight="1" x14ac:dyDescent="0.2">
      <c r="A119" s="91"/>
      <c r="B119" s="96"/>
      <c r="C119" s="91"/>
      <c r="D119" s="104"/>
      <c r="E119" s="394"/>
      <c r="F119" s="91"/>
      <c r="G119" s="104"/>
      <c r="H119" s="104"/>
      <c r="I119" s="394"/>
      <c r="J119" s="91"/>
      <c r="K119" s="100" t="str">
        <f t="shared" si="18"/>
        <v/>
      </c>
      <c r="L119" s="94"/>
      <c r="M119" s="101" t="str">
        <f t="shared" si="19"/>
        <v/>
      </c>
      <c r="N119" s="93"/>
    </row>
    <row r="120" spans="1:14" ht="12.75" customHeight="1" x14ac:dyDescent="0.2">
      <c r="A120" s="91"/>
      <c r="B120" s="96"/>
      <c r="C120" s="91"/>
      <c r="D120" s="104"/>
      <c r="E120" s="394"/>
      <c r="F120" s="91"/>
      <c r="G120" s="104"/>
      <c r="H120" s="104"/>
      <c r="I120" s="394"/>
      <c r="J120" s="91"/>
      <c r="K120" s="100" t="str">
        <f t="shared" si="18"/>
        <v/>
      </c>
      <c r="L120" s="94"/>
      <c r="M120" s="101" t="str">
        <f t="shared" si="19"/>
        <v/>
      </c>
      <c r="N120" s="93"/>
    </row>
    <row r="121" spans="1:14" ht="12.75" customHeight="1" x14ac:dyDescent="0.2">
      <c r="A121" s="91"/>
      <c r="B121" s="96"/>
      <c r="C121" s="91"/>
      <c r="D121" s="104"/>
      <c r="E121" s="394"/>
      <c r="F121" s="91"/>
      <c r="G121" s="104"/>
      <c r="H121" s="104"/>
      <c r="I121" s="394"/>
      <c r="J121" s="91"/>
      <c r="K121" s="100" t="str">
        <f t="shared" si="18"/>
        <v/>
      </c>
      <c r="L121" s="94"/>
      <c r="M121" s="101" t="str">
        <f t="shared" si="19"/>
        <v/>
      </c>
      <c r="N121" s="93"/>
    </row>
    <row r="122" spans="1:14" ht="12.75" customHeight="1" x14ac:dyDescent="0.2">
      <c r="A122" s="91"/>
      <c r="B122" s="96"/>
      <c r="C122" s="91"/>
      <c r="D122" s="104"/>
      <c r="E122" s="394"/>
      <c r="F122" s="91"/>
      <c r="G122" s="104"/>
      <c r="H122" s="104"/>
      <c r="I122" s="394"/>
      <c r="J122" s="91"/>
      <c r="K122" s="100" t="str">
        <f t="shared" si="18"/>
        <v/>
      </c>
      <c r="L122" s="94"/>
      <c r="M122" s="101" t="str">
        <f t="shared" si="19"/>
        <v/>
      </c>
      <c r="N122" s="93"/>
    </row>
    <row r="123" spans="1:14" ht="12.75" customHeight="1" x14ac:dyDescent="0.2">
      <c r="A123" s="91"/>
      <c r="B123" s="96"/>
      <c r="C123" s="91"/>
      <c r="D123" s="104"/>
      <c r="E123" s="394"/>
      <c r="F123" s="91"/>
      <c r="G123" s="104"/>
      <c r="H123" s="104"/>
      <c r="I123" s="394"/>
      <c r="J123" s="91"/>
      <c r="K123" s="100" t="str">
        <f t="shared" si="18"/>
        <v/>
      </c>
      <c r="L123" s="94"/>
      <c r="M123" s="101" t="str">
        <f t="shared" si="19"/>
        <v/>
      </c>
      <c r="N123" s="93"/>
    </row>
    <row r="124" spans="1:14" ht="12.75" customHeight="1" x14ac:dyDescent="0.2">
      <c r="A124" s="91"/>
      <c r="B124" s="96"/>
      <c r="C124" s="91"/>
      <c r="D124" s="104"/>
      <c r="E124" s="394"/>
      <c r="F124" s="91"/>
      <c r="G124" s="104"/>
      <c r="H124" s="104"/>
      <c r="I124" s="394"/>
      <c r="J124" s="91"/>
      <c r="K124" s="100" t="str">
        <f t="shared" si="18"/>
        <v/>
      </c>
      <c r="L124" s="94"/>
      <c r="M124" s="101" t="str">
        <f t="shared" si="19"/>
        <v/>
      </c>
      <c r="N124" s="93"/>
    </row>
    <row r="125" spans="1:14" ht="12.75" customHeight="1" x14ac:dyDescent="0.2">
      <c r="A125" s="91"/>
      <c r="B125" s="96"/>
      <c r="C125" s="91"/>
      <c r="D125" s="104"/>
      <c r="E125" s="394"/>
      <c r="F125" s="91"/>
      <c r="G125" s="104"/>
      <c r="H125" s="104"/>
      <c r="I125" s="394"/>
      <c r="J125" s="91"/>
      <c r="K125" s="100" t="str">
        <f t="shared" si="18"/>
        <v/>
      </c>
      <c r="L125" s="94"/>
      <c r="M125" s="101" t="str">
        <f t="shared" si="19"/>
        <v/>
      </c>
      <c r="N125" s="93"/>
    </row>
    <row r="126" spans="1:14" ht="12.75" customHeight="1" x14ac:dyDescent="0.2">
      <c r="A126" s="91"/>
      <c r="B126" s="96"/>
      <c r="C126" s="91"/>
      <c r="D126" s="104"/>
      <c r="E126" s="394"/>
      <c r="F126" s="91"/>
      <c r="G126" s="104"/>
      <c r="H126" s="104"/>
      <c r="I126" s="394"/>
      <c r="J126" s="91"/>
      <c r="K126" s="100" t="str">
        <f t="shared" si="18"/>
        <v/>
      </c>
      <c r="L126" s="94"/>
      <c r="M126" s="101" t="str">
        <f t="shared" si="19"/>
        <v/>
      </c>
      <c r="N126" s="93"/>
    </row>
    <row r="127" spans="1:14" ht="13.5" customHeight="1" thickBot="1" x14ac:dyDescent="0.25">
      <c r="A127" s="91"/>
      <c r="B127" s="140"/>
      <c r="C127" s="91"/>
      <c r="D127" s="104"/>
      <c r="E127" s="395"/>
      <c r="F127" s="91"/>
      <c r="G127" s="104"/>
      <c r="H127" s="104"/>
      <c r="I127" s="395"/>
      <c r="J127" s="91"/>
      <c r="K127" s="100" t="str">
        <f t="shared" si="18"/>
        <v/>
      </c>
      <c r="L127" s="94"/>
      <c r="M127" s="101" t="str">
        <f t="shared" si="19"/>
        <v/>
      </c>
      <c r="N127" s="93"/>
    </row>
    <row r="128" spans="1:14" ht="13.5" customHeight="1" thickBot="1" x14ac:dyDescent="0.25">
      <c r="A128" s="91"/>
      <c r="B128" s="203" t="s">
        <v>57</v>
      </c>
      <c r="C128" s="128"/>
      <c r="D128" s="208">
        <f>SUM(D117:D127)</f>
        <v>0</v>
      </c>
      <c r="E128" s="205"/>
      <c r="F128" s="128"/>
      <c r="G128" s="208">
        <f>SUM(G117:G127)</f>
        <v>0</v>
      </c>
      <c r="H128" s="209">
        <f>SUM(H117:H127)</f>
        <v>0</v>
      </c>
      <c r="I128" s="205">
        <f>G128+H128</f>
        <v>0</v>
      </c>
      <c r="J128" s="128"/>
      <c r="K128" s="192" t="str">
        <f>IF(D128=0,"",D128-I128)</f>
        <v/>
      </c>
      <c r="L128" s="145"/>
      <c r="M128" s="210"/>
      <c r="N128" s="93"/>
    </row>
    <row r="129" spans="1:15" ht="6.75" customHeight="1" thickBot="1" x14ac:dyDescent="0.25">
      <c r="A129" s="91"/>
      <c r="B129" s="132"/>
      <c r="C129" s="6"/>
      <c r="D129" s="133"/>
      <c r="E129" s="134"/>
      <c r="F129" s="135"/>
      <c r="G129" s="136"/>
      <c r="H129" s="136"/>
      <c r="I129" s="136"/>
      <c r="J129" s="135"/>
      <c r="K129" s="147"/>
      <c r="L129" s="135"/>
      <c r="M129" s="148"/>
      <c r="N129" s="93"/>
    </row>
    <row r="130" spans="1:15" x14ac:dyDescent="0.2">
      <c r="A130" s="91"/>
      <c r="B130" s="216" t="s">
        <v>58</v>
      </c>
      <c r="C130" s="92"/>
      <c r="D130" s="215">
        <f>D28+D39+D50+D62+D74+D89+D100+D114+D128</f>
        <v>0</v>
      </c>
      <c r="E130" s="214"/>
      <c r="F130" s="92"/>
      <c r="G130" s="215">
        <f>G28+G39+G50+G62+G74+G89+G100+G114+G128</f>
        <v>0</v>
      </c>
      <c r="H130" s="215">
        <f>H28+H39+H50+H62+H74+H89+H100+H114+H128</f>
        <v>0</v>
      </c>
      <c r="I130" s="214">
        <f>G130+H130</f>
        <v>0</v>
      </c>
      <c r="J130" s="92"/>
      <c r="K130" s="213" t="str">
        <f>IF(D130=0,"",D130-I130)</f>
        <v/>
      </c>
      <c r="L130" s="92"/>
      <c r="M130" s="213"/>
      <c r="N130" s="93"/>
    </row>
    <row r="131" spans="1:15" ht="6" customHeight="1" x14ac:dyDescent="0.2">
      <c r="A131" s="91"/>
      <c r="B131" s="149"/>
      <c r="C131" s="91"/>
      <c r="D131" s="150"/>
      <c r="E131" s="151"/>
      <c r="F131" s="91"/>
      <c r="G131" s="150"/>
      <c r="H131" s="152"/>
      <c r="I131" s="151"/>
      <c r="J131" s="91"/>
      <c r="K131" s="97"/>
      <c r="L131" s="91"/>
      <c r="M131" s="153"/>
      <c r="N131" s="93"/>
    </row>
    <row r="132" spans="1:15" ht="13.5" thickBot="1" x14ac:dyDescent="0.25">
      <c r="A132" s="91"/>
      <c r="B132" s="217" t="s">
        <v>59</v>
      </c>
      <c r="C132" s="128"/>
      <c r="D132" s="218">
        <f>D11-D130</f>
        <v>0</v>
      </c>
      <c r="E132" s="219"/>
      <c r="F132" s="128"/>
      <c r="G132" s="218">
        <f>G11-G130</f>
        <v>0</v>
      </c>
      <c r="H132" s="220">
        <f>H11-H130</f>
        <v>0</v>
      </c>
      <c r="I132" s="219">
        <f>G132+H132</f>
        <v>0</v>
      </c>
      <c r="J132" s="128"/>
      <c r="K132" s="218" t="str">
        <f>IF(D132=0,"",D132-I132)</f>
        <v/>
      </c>
      <c r="L132" s="128"/>
      <c r="M132" s="221"/>
      <c r="N132" s="93"/>
    </row>
    <row r="133" spans="1:15" ht="3.75" customHeight="1" thickBot="1" x14ac:dyDescent="0.25">
      <c r="A133" s="15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155"/>
    </row>
    <row r="134" spans="1:15" ht="7.5" customHeight="1" thickBo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"/>
    </row>
    <row r="135" spans="1:15" ht="3.75" customHeight="1" thickBot="1" x14ac:dyDescent="0.25">
      <c r="A135" s="88"/>
      <c r="B135" s="4"/>
      <c r="C135" s="156"/>
      <c r="D135" s="156"/>
      <c r="E135" s="156"/>
      <c r="F135" s="156"/>
      <c r="G135" s="4"/>
      <c r="H135" s="4"/>
      <c r="I135" s="4"/>
      <c r="J135" s="156"/>
      <c r="K135" s="156"/>
      <c r="L135" s="4"/>
      <c r="M135" s="156"/>
      <c r="N135" s="89"/>
    </row>
    <row r="136" spans="1:15" ht="13.15" customHeight="1" x14ac:dyDescent="0.2">
      <c r="A136" s="142"/>
      <c r="B136" s="390" t="s">
        <v>176</v>
      </c>
      <c r="C136" s="391"/>
      <c r="D136" s="391"/>
      <c r="E136" s="392"/>
      <c r="F136" s="93"/>
      <c r="G136" s="527" t="s">
        <v>60</v>
      </c>
      <c r="H136" s="528"/>
      <c r="I136" s="529"/>
      <c r="J136" s="91"/>
      <c r="K136" s="359" t="s">
        <v>182</v>
      </c>
      <c r="L136" s="360"/>
      <c r="M136" s="361"/>
      <c r="N136" s="93"/>
    </row>
    <row r="137" spans="1:15" ht="13.15" customHeight="1" x14ac:dyDescent="0.2">
      <c r="A137" s="142"/>
      <c r="B137" s="368" t="s">
        <v>124</v>
      </c>
      <c r="C137" s="369"/>
      <c r="D137" s="369"/>
      <c r="E137" s="370"/>
      <c r="F137" s="93"/>
      <c r="G137" s="552" t="str">
        <f>IF((G11+H11)=0,"",G11+H11)</f>
        <v/>
      </c>
      <c r="H137" s="555"/>
      <c r="I137" s="556"/>
      <c r="J137" s="91"/>
      <c r="K137" s="362"/>
      <c r="L137" s="363"/>
      <c r="M137" s="364"/>
      <c r="N137" s="93"/>
    </row>
    <row r="138" spans="1:15" ht="13.15" customHeight="1" x14ac:dyDescent="0.2">
      <c r="A138" s="142"/>
      <c r="B138" s="368" t="s">
        <v>61</v>
      </c>
      <c r="C138" s="369"/>
      <c r="D138" s="369"/>
      <c r="E138" s="370"/>
      <c r="F138" s="93"/>
      <c r="G138" s="406" t="str">
        <f>IF((G130+H130)=0,"",G130+H130)</f>
        <v/>
      </c>
      <c r="H138" s="557"/>
      <c r="I138" s="558"/>
      <c r="J138" s="91"/>
      <c r="K138" s="362"/>
      <c r="L138" s="363"/>
      <c r="M138" s="364"/>
      <c r="N138" s="93"/>
    </row>
    <row r="139" spans="1:15" ht="13.9" customHeight="1" thickBot="1" x14ac:dyDescent="0.25">
      <c r="A139" s="142"/>
      <c r="B139" s="421" t="s">
        <v>125</v>
      </c>
      <c r="C139" s="422"/>
      <c r="D139" s="422"/>
      <c r="E139" s="423"/>
      <c r="F139" s="93"/>
      <c r="G139" s="515" t="str">
        <f>IF(I11=0,"",(IF(I130=0,"",(G137-G138))))</f>
        <v/>
      </c>
      <c r="H139" s="516"/>
      <c r="I139" s="517"/>
      <c r="J139" s="91"/>
      <c r="K139" s="362"/>
      <c r="L139" s="363"/>
      <c r="M139" s="364"/>
      <c r="N139" s="93"/>
    </row>
    <row r="140" spans="1:15" s="2" customFormat="1" ht="9" customHeight="1" thickBot="1" x14ac:dyDescent="0.25">
      <c r="A140" s="91"/>
      <c r="B140" s="3"/>
      <c r="C140" s="4"/>
      <c r="D140" s="1"/>
      <c r="E140" s="5"/>
      <c r="F140" s="91"/>
      <c r="G140" s="1"/>
      <c r="H140" s="1"/>
      <c r="I140" s="1"/>
      <c r="J140" s="91"/>
      <c r="K140" s="362"/>
      <c r="L140" s="363"/>
      <c r="M140" s="364"/>
      <c r="N140" s="93"/>
    </row>
    <row r="141" spans="1:15" s="2" customFormat="1" ht="15.75" x14ac:dyDescent="0.2">
      <c r="A141" s="91"/>
      <c r="B141" s="396" t="s">
        <v>62</v>
      </c>
      <c r="C141" s="397"/>
      <c r="D141" s="397"/>
      <c r="E141" s="398"/>
      <c r="F141" s="91"/>
      <c r="G141" s="429" t="str">
        <f>IF(G139="","",IF(G139&lt;0,"Toma de Conta Informa:",IF(G139=0,"Toma de Conta Informa:","Toma de Conta Informa:")))</f>
        <v/>
      </c>
      <c r="H141" s="430"/>
      <c r="I141" s="431"/>
      <c r="J141" s="91"/>
      <c r="K141" s="362"/>
      <c r="L141" s="363"/>
      <c r="M141" s="364"/>
      <c r="N141" s="93"/>
    </row>
    <row r="142" spans="1:15" s="1" customFormat="1" ht="16.5" thickBot="1" x14ac:dyDescent="0.25">
      <c r="A142" s="91"/>
      <c r="B142" s="399"/>
      <c r="C142" s="400"/>
      <c r="D142" s="400"/>
      <c r="E142" s="401"/>
      <c r="F142" s="91"/>
      <c r="G142" s="518" t="str">
        <f>IF(G139="","",IF(G139&lt;0,"Atenção - Resultado Mensal Negativo",IF(G139=0,"Nem Positivo nem Negativo - No Limite","Parabéns - Resultado Mensal Positivo")))</f>
        <v/>
      </c>
      <c r="H142" s="519"/>
      <c r="I142" s="520"/>
      <c r="J142" s="91"/>
      <c r="K142" s="365"/>
      <c r="L142" s="366"/>
      <c r="M142" s="367"/>
      <c r="N142" s="93"/>
    </row>
    <row r="143" spans="1:15" s="2" customFormat="1" ht="3.75" customHeight="1" thickBot="1" x14ac:dyDescent="0.25">
      <c r="A143" s="154"/>
      <c r="B143" s="143"/>
      <c r="C143" s="143"/>
      <c r="D143" s="143"/>
      <c r="E143" s="143"/>
      <c r="F143" s="143"/>
      <c r="G143" s="4"/>
      <c r="H143" s="4"/>
      <c r="I143" s="4"/>
      <c r="J143" s="143"/>
      <c r="K143" s="143"/>
      <c r="L143" s="143"/>
      <c r="M143" s="143"/>
      <c r="N143" s="155"/>
    </row>
    <row r="144" spans="1:15" s="2" customFormat="1" ht="7.5" customHeight="1" thickBot="1" x14ac:dyDescent="0.25">
      <c r="A144" s="157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5"/>
      <c r="N144" s="5"/>
    </row>
    <row r="145" spans="1:14" s="2" customFormat="1" ht="3.75" customHeight="1" thickBot="1" x14ac:dyDescent="0.25">
      <c r="A145" s="158"/>
      <c r="B145" s="222"/>
      <c r="C145" s="160"/>
      <c r="D145" s="222"/>
      <c r="E145" s="222"/>
      <c r="F145" s="160"/>
      <c r="G145" s="222"/>
      <c r="H145" s="222"/>
      <c r="I145" s="222"/>
      <c r="J145" s="160"/>
      <c r="K145" s="159"/>
      <c r="L145" s="160"/>
      <c r="M145" s="159"/>
      <c r="N145" s="161"/>
    </row>
    <row r="146" spans="1:14" ht="13.9" customHeight="1" thickBot="1" x14ac:dyDescent="0.25">
      <c r="A146" s="142"/>
      <c r="B146" s="426" t="s">
        <v>126</v>
      </c>
      <c r="C146" s="427"/>
      <c r="D146" s="427"/>
      <c r="E146" s="428"/>
      <c r="F146" s="93"/>
      <c r="G146" s="375" t="s">
        <v>63</v>
      </c>
      <c r="H146" s="513"/>
      <c r="I146" s="514"/>
      <c r="J146" s="91"/>
      <c r="K146" s="531"/>
      <c r="L146" s="532"/>
      <c r="M146" s="533"/>
      <c r="N146" s="93"/>
    </row>
    <row r="147" spans="1:14" s="2" customFormat="1" ht="13.9" customHeight="1" thickBot="1" x14ac:dyDescent="0.25">
      <c r="A147" s="142"/>
      <c r="B147" s="450" t="s">
        <v>64</v>
      </c>
      <c r="C147" s="451"/>
      <c r="D147" s="451"/>
      <c r="E147" s="452"/>
      <c r="F147" s="93"/>
      <c r="G147" s="432">
        <v>0.2</v>
      </c>
      <c r="H147" s="433"/>
      <c r="I147" s="434"/>
      <c r="J147" s="91"/>
      <c r="K147" s="534"/>
      <c r="L147" s="535"/>
      <c r="M147" s="536"/>
      <c r="N147" s="93"/>
    </row>
    <row r="148" spans="1:14" s="2" customFormat="1" ht="9" customHeight="1" thickBot="1" x14ac:dyDescent="0.25">
      <c r="A148" s="142"/>
      <c r="B148" s="3"/>
      <c r="C148" s="6"/>
      <c r="D148" s="1"/>
      <c r="E148" s="5"/>
      <c r="F148" s="93"/>
      <c r="G148" s="1"/>
      <c r="H148" s="1"/>
      <c r="I148" s="1"/>
      <c r="J148" s="91"/>
      <c r="K148" s="534"/>
      <c r="L148" s="535"/>
      <c r="M148" s="536"/>
      <c r="N148" s="93"/>
    </row>
    <row r="149" spans="1:14" s="2" customFormat="1" ht="13.9" customHeight="1" thickBot="1" x14ac:dyDescent="0.25">
      <c r="A149" s="142"/>
      <c r="B149" s="426" t="s">
        <v>65</v>
      </c>
      <c r="C149" s="427"/>
      <c r="D149" s="427"/>
      <c r="E149" s="428"/>
      <c r="F149" s="93"/>
      <c r="G149" s="375" t="s">
        <v>66</v>
      </c>
      <c r="H149" s="513"/>
      <c r="I149" s="514"/>
      <c r="J149" s="91"/>
      <c r="K149" s="534"/>
      <c r="L149" s="535"/>
      <c r="M149" s="536"/>
      <c r="N149" s="93"/>
    </row>
    <row r="150" spans="1:14" ht="13.15" customHeight="1" x14ac:dyDescent="0.2">
      <c r="A150" s="142"/>
      <c r="B150" s="524" t="s">
        <v>108</v>
      </c>
      <c r="C150" s="525"/>
      <c r="D150" s="525"/>
      <c r="E150" s="526"/>
      <c r="F150" s="93"/>
      <c r="G150" s="424">
        <v>0</v>
      </c>
      <c r="H150" s="424"/>
      <c r="I150" s="425"/>
      <c r="J150" s="91"/>
      <c r="K150" s="534"/>
      <c r="L150" s="535"/>
      <c r="M150" s="536"/>
      <c r="N150" s="93"/>
    </row>
    <row r="151" spans="1:14" ht="13.9" customHeight="1" thickBot="1" x14ac:dyDescent="0.25">
      <c r="A151" s="142"/>
      <c r="B151" s="521" t="s">
        <v>109</v>
      </c>
      <c r="C151" s="522"/>
      <c r="D151" s="522"/>
      <c r="E151" s="523"/>
      <c r="F151" s="93"/>
      <c r="G151" s="482">
        <v>0</v>
      </c>
      <c r="H151" s="482"/>
      <c r="I151" s="483"/>
      <c r="J151" s="91"/>
      <c r="K151" s="534"/>
      <c r="L151" s="535"/>
      <c r="M151" s="536"/>
      <c r="N151" s="93"/>
    </row>
    <row r="152" spans="1:14" ht="13.9" customHeight="1" thickBot="1" x14ac:dyDescent="0.25">
      <c r="A152" s="142"/>
      <c r="B152" s="495" t="s">
        <v>67</v>
      </c>
      <c r="C152" s="496"/>
      <c r="D152" s="496"/>
      <c r="E152" s="497"/>
      <c r="F152" s="93"/>
      <c r="G152" s="375">
        <f>G150+G151</f>
        <v>0</v>
      </c>
      <c r="H152" s="484"/>
      <c r="I152" s="485"/>
      <c r="J152" s="91"/>
      <c r="K152" s="534"/>
      <c r="L152" s="535"/>
      <c r="M152" s="536"/>
      <c r="N152" s="93"/>
    </row>
    <row r="153" spans="1:14" ht="3.75" customHeight="1" thickBot="1" x14ac:dyDescent="0.25">
      <c r="A153" s="142"/>
      <c r="B153" s="3"/>
      <c r="C153" s="6"/>
      <c r="D153" s="1"/>
      <c r="E153" s="5"/>
      <c r="F153" s="93"/>
      <c r="G153" s="450"/>
      <c r="H153" s="480"/>
      <c r="I153" s="481"/>
      <c r="J153" s="91"/>
      <c r="K153" s="534"/>
      <c r="L153" s="535"/>
      <c r="M153" s="536"/>
      <c r="N153" s="93"/>
    </row>
    <row r="154" spans="1:14" ht="13.9" customHeight="1" thickBot="1" x14ac:dyDescent="0.25">
      <c r="A154" s="142"/>
      <c r="B154" s="426" t="s">
        <v>114</v>
      </c>
      <c r="C154" s="427"/>
      <c r="D154" s="427"/>
      <c r="E154" s="428"/>
      <c r="F154" s="93"/>
      <c r="G154" s="530">
        <f>IF(I11&lt;=0,0,IF(G139&lt;0,"Resultado Negativo. Não é possível fazer aplicação. ",ROUND((G152/I11),2)))</f>
        <v>0</v>
      </c>
      <c r="H154" s="484"/>
      <c r="I154" s="485"/>
      <c r="J154" s="91"/>
      <c r="K154" s="534"/>
      <c r="L154" s="535"/>
      <c r="M154" s="536"/>
      <c r="N154" s="93"/>
    </row>
    <row r="155" spans="1:14" ht="9" customHeight="1" x14ac:dyDescent="0.2">
      <c r="A155" s="142"/>
      <c r="B155" s="7"/>
      <c r="C155" s="8"/>
      <c r="D155" s="9"/>
      <c r="E155" s="10"/>
      <c r="F155" s="93"/>
      <c r="G155" s="2"/>
      <c r="H155" s="2"/>
      <c r="I155" s="2"/>
      <c r="J155" s="91"/>
      <c r="K155" s="534"/>
      <c r="L155" s="535"/>
      <c r="M155" s="536"/>
      <c r="N155" s="93"/>
    </row>
    <row r="156" spans="1:14" ht="16.149999999999999" customHeight="1" thickBot="1" x14ac:dyDescent="0.25">
      <c r="A156" s="142"/>
      <c r="B156" s="501" t="s">
        <v>68</v>
      </c>
      <c r="C156" s="502"/>
      <c r="D156" s="502"/>
      <c r="E156" s="503"/>
      <c r="F156" s="93"/>
      <c r="G156" s="498" t="str">
        <f>IF(G139&lt;0,"",IF(G152&lt;=0,"",IF(G154&lt;G147,"Atenção - Meta não cumprida","Parabéns - Meta cumprida")))</f>
        <v/>
      </c>
      <c r="H156" s="499"/>
      <c r="I156" s="500"/>
      <c r="J156" s="91"/>
      <c r="K156" s="537"/>
      <c r="L156" s="538"/>
      <c r="M156" s="539"/>
      <c r="N156" s="93"/>
    </row>
    <row r="157" spans="1:14" ht="3.75" customHeight="1" thickBot="1" x14ac:dyDescent="0.25">
      <c r="A157" s="154"/>
      <c r="B157" s="162"/>
      <c r="C157" s="143"/>
      <c r="D157" s="162"/>
      <c r="E157" s="162"/>
      <c r="F157" s="143"/>
      <c r="G157" s="162"/>
      <c r="H157" s="162"/>
      <c r="I157" s="163"/>
      <c r="J157" s="143"/>
      <c r="K157" s="162"/>
      <c r="L157" s="143"/>
      <c r="M157" s="162"/>
      <c r="N157" s="155"/>
    </row>
    <row r="158" spans="1:14" ht="7.5" customHeight="1" thickBot="1" x14ac:dyDescent="0.25">
      <c r="A158" s="157"/>
      <c r="B158" s="11"/>
      <c r="C158" s="12"/>
      <c r="D158" s="11"/>
      <c r="E158" s="11"/>
      <c r="F158" s="12"/>
      <c r="G158" s="11"/>
      <c r="H158" s="11"/>
      <c r="I158" s="11"/>
      <c r="J158" s="12"/>
      <c r="K158" s="11"/>
      <c r="L158" s="12"/>
      <c r="M158" s="13"/>
      <c r="N158" s="164"/>
    </row>
    <row r="159" spans="1:14" ht="3.75" customHeight="1" thickBot="1" x14ac:dyDescent="0.25">
      <c r="A159" s="88"/>
      <c r="B159" s="156"/>
      <c r="C159" s="4"/>
      <c r="D159" s="156"/>
      <c r="E159" s="156"/>
      <c r="F159" s="156"/>
      <c r="G159" s="4"/>
      <c r="H159" s="4"/>
      <c r="I159" s="4"/>
      <c r="J159" s="156"/>
      <c r="K159" s="156"/>
      <c r="L159" s="4"/>
      <c r="M159" s="156"/>
      <c r="N159" s="89"/>
    </row>
    <row r="160" spans="1:14" ht="12.75" customHeight="1" x14ac:dyDescent="0.2">
      <c r="A160" s="91"/>
      <c r="B160" s="504"/>
      <c r="C160" s="505"/>
      <c r="D160" s="505"/>
      <c r="E160" s="506"/>
      <c r="F160" s="91"/>
      <c r="G160" s="158"/>
      <c r="H160" s="160"/>
      <c r="I160" s="161"/>
      <c r="J160" s="91"/>
      <c r="K160" s="543" t="s">
        <v>69</v>
      </c>
      <c r="L160" s="544"/>
      <c r="M160" s="545"/>
      <c r="N160" s="93"/>
    </row>
    <row r="161" spans="1:14" ht="12.75" customHeight="1" x14ac:dyDescent="0.2">
      <c r="A161" s="91"/>
      <c r="B161" s="507"/>
      <c r="C161" s="508"/>
      <c r="D161" s="508"/>
      <c r="E161" s="509"/>
      <c r="F161" s="91"/>
      <c r="G161" s="165"/>
      <c r="H161" s="2"/>
      <c r="I161" s="166"/>
      <c r="J161" s="91"/>
      <c r="K161" s="546"/>
      <c r="L161" s="547"/>
      <c r="M161" s="548"/>
      <c r="N161" s="93"/>
    </row>
    <row r="162" spans="1:14" ht="12.75" customHeight="1" x14ac:dyDescent="0.2">
      <c r="A162" s="91"/>
      <c r="B162" s="507"/>
      <c r="C162" s="508"/>
      <c r="D162" s="508"/>
      <c r="E162" s="509"/>
      <c r="F162" s="91"/>
      <c r="G162" s="165"/>
      <c r="H162" s="2"/>
      <c r="I162" s="166"/>
      <c r="J162" s="91"/>
      <c r="K162" s="546"/>
      <c r="L162" s="547"/>
      <c r="M162" s="548"/>
      <c r="N162" s="93"/>
    </row>
    <row r="163" spans="1:14" ht="12.75" customHeight="1" x14ac:dyDescent="0.2">
      <c r="A163" s="91"/>
      <c r="B163" s="507"/>
      <c r="C163" s="508"/>
      <c r="D163" s="508"/>
      <c r="E163" s="509"/>
      <c r="F163" s="91"/>
      <c r="G163" s="165" t="s">
        <v>9</v>
      </c>
      <c r="H163" s="2">
        <f>I28</f>
        <v>0</v>
      </c>
      <c r="I163" s="166"/>
      <c r="J163" s="91"/>
      <c r="K163" s="546"/>
      <c r="L163" s="547"/>
      <c r="M163" s="548"/>
      <c r="N163" s="93"/>
    </row>
    <row r="164" spans="1:14" ht="12.75" customHeight="1" x14ac:dyDescent="0.2">
      <c r="A164" s="91"/>
      <c r="B164" s="507"/>
      <c r="C164" s="508"/>
      <c r="D164" s="508"/>
      <c r="E164" s="509"/>
      <c r="F164" s="91"/>
      <c r="G164" s="165" t="s">
        <v>23</v>
      </c>
      <c r="H164" s="2">
        <f>I39</f>
        <v>0</v>
      </c>
      <c r="I164" s="166"/>
      <c r="J164" s="91"/>
      <c r="K164" s="546"/>
      <c r="L164" s="547"/>
      <c r="M164" s="548"/>
      <c r="N164" s="93"/>
    </row>
    <row r="165" spans="1:14" ht="12.75" customHeight="1" x14ac:dyDescent="0.2">
      <c r="A165" s="91"/>
      <c r="B165" s="507"/>
      <c r="C165" s="508"/>
      <c r="D165" s="508"/>
      <c r="E165" s="509"/>
      <c r="F165" s="91"/>
      <c r="G165" s="165" t="s">
        <v>27</v>
      </c>
      <c r="H165" s="2">
        <f>I50</f>
        <v>0</v>
      </c>
      <c r="I165" s="166"/>
      <c r="J165" s="91"/>
      <c r="K165" s="546"/>
      <c r="L165" s="547"/>
      <c r="M165" s="548"/>
      <c r="N165" s="93"/>
    </row>
    <row r="166" spans="1:14" ht="12.75" customHeight="1" x14ac:dyDescent="0.2">
      <c r="A166" s="91"/>
      <c r="B166" s="507"/>
      <c r="C166" s="508"/>
      <c r="D166" s="508"/>
      <c r="E166" s="509"/>
      <c r="F166" s="91"/>
      <c r="G166" s="165" t="s">
        <v>121</v>
      </c>
      <c r="H166" s="2">
        <f>I62</f>
        <v>0</v>
      </c>
      <c r="I166" s="166"/>
      <c r="J166" s="91"/>
      <c r="K166" s="546"/>
      <c r="L166" s="547"/>
      <c r="M166" s="548"/>
      <c r="N166" s="93"/>
    </row>
    <row r="167" spans="1:14" ht="12.75" customHeight="1" x14ac:dyDescent="0.2">
      <c r="A167" s="91"/>
      <c r="B167" s="507"/>
      <c r="C167" s="508"/>
      <c r="D167" s="508"/>
      <c r="E167" s="509"/>
      <c r="F167" s="91"/>
      <c r="G167" s="165" t="s">
        <v>70</v>
      </c>
      <c r="H167" s="2">
        <f>I74</f>
        <v>0</v>
      </c>
      <c r="I167" s="166"/>
      <c r="J167" s="91"/>
      <c r="K167" s="546"/>
      <c r="L167" s="547"/>
      <c r="M167" s="548"/>
      <c r="N167" s="93"/>
    </row>
    <row r="168" spans="1:14" ht="12.75" customHeight="1" x14ac:dyDescent="0.2">
      <c r="A168" s="91"/>
      <c r="B168" s="507"/>
      <c r="C168" s="508"/>
      <c r="D168" s="508"/>
      <c r="E168" s="509"/>
      <c r="F168" s="91"/>
      <c r="G168" s="165" t="s">
        <v>122</v>
      </c>
      <c r="H168" s="2">
        <f>I89</f>
        <v>0</v>
      </c>
      <c r="I168" s="166"/>
      <c r="J168" s="91"/>
      <c r="K168" s="546"/>
      <c r="L168" s="547"/>
      <c r="M168" s="548"/>
      <c r="N168" s="93"/>
    </row>
    <row r="169" spans="1:14" ht="12.75" customHeight="1" x14ac:dyDescent="0.2">
      <c r="A169" s="91"/>
      <c r="B169" s="507"/>
      <c r="C169" s="508"/>
      <c r="D169" s="508"/>
      <c r="E169" s="509"/>
      <c r="F169" s="91"/>
      <c r="G169" s="165" t="s">
        <v>50</v>
      </c>
      <c r="H169" s="2">
        <f>I100</f>
        <v>0</v>
      </c>
      <c r="I169" s="166"/>
      <c r="J169" s="91"/>
      <c r="K169" s="546"/>
      <c r="L169" s="547"/>
      <c r="M169" s="548"/>
      <c r="N169" s="93"/>
    </row>
    <row r="170" spans="1:14" ht="12.75" customHeight="1" x14ac:dyDescent="0.2">
      <c r="A170" s="91"/>
      <c r="B170" s="507"/>
      <c r="C170" s="508"/>
      <c r="D170" s="508"/>
      <c r="E170" s="509"/>
      <c r="F170" s="91"/>
      <c r="G170" s="165" t="s">
        <v>117</v>
      </c>
      <c r="H170" s="2">
        <f>I114</f>
        <v>0</v>
      </c>
      <c r="I170" s="166"/>
      <c r="J170" s="91"/>
      <c r="K170" s="546"/>
      <c r="L170" s="547"/>
      <c r="M170" s="548"/>
      <c r="N170" s="93"/>
    </row>
    <row r="171" spans="1:14" ht="12.75" customHeight="1" x14ac:dyDescent="0.2">
      <c r="A171" s="91"/>
      <c r="B171" s="507"/>
      <c r="C171" s="508"/>
      <c r="D171" s="508"/>
      <c r="E171" s="509"/>
      <c r="F171" s="91"/>
      <c r="G171" s="165" t="s">
        <v>71</v>
      </c>
      <c r="H171" s="2">
        <f>I128</f>
        <v>0</v>
      </c>
      <c r="I171" s="166"/>
      <c r="J171" s="91"/>
      <c r="K171" s="546"/>
      <c r="L171" s="547"/>
      <c r="M171" s="548"/>
      <c r="N171" s="93"/>
    </row>
    <row r="172" spans="1:14" ht="12.75" customHeight="1" x14ac:dyDescent="0.2">
      <c r="A172" s="91"/>
      <c r="B172" s="507"/>
      <c r="C172" s="508"/>
      <c r="D172" s="508"/>
      <c r="E172" s="509"/>
      <c r="F172" s="91"/>
      <c r="G172" s="165"/>
      <c r="H172" s="2"/>
      <c r="I172" s="166"/>
      <c r="J172" s="91"/>
      <c r="K172" s="546"/>
      <c r="L172" s="547"/>
      <c r="M172" s="548"/>
      <c r="N172" s="93"/>
    </row>
    <row r="173" spans="1:14" ht="13.5" customHeight="1" thickBot="1" x14ac:dyDescent="0.25">
      <c r="A173" s="91"/>
      <c r="B173" s="510"/>
      <c r="C173" s="511"/>
      <c r="D173" s="511"/>
      <c r="E173" s="512"/>
      <c r="F173" s="91"/>
      <c r="G173" s="167"/>
      <c r="H173" s="168"/>
      <c r="I173" s="169"/>
      <c r="J173" s="91"/>
      <c r="K173" s="549"/>
      <c r="L173" s="550"/>
      <c r="M173" s="551"/>
      <c r="N173" s="93"/>
    </row>
    <row r="174" spans="1:14" ht="3.75" customHeight="1" thickBot="1" x14ac:dyDescent="0.25">
      <c r="A174" s="91"/>
      <c r="B174" s="170"/>
      <c r="C174" s="4"/>
      <c r="D174" s="11"/>
      <c r="E174" s="13"/>
      <c r="F174" s="91"/>
      <c r="G174" s="2"/>
      <c r="H174" s="2"/>
      <c r="I174" s="2"/>
      <c r="J174" s="91"/>
      <c r="K174" s="14"/>
      <c r="L174" s="4"/>
      <c r="M174" s="13"/>
      <c r="N174" s="93"/>
    </row>
    <row r="175" spans="1:14" ht="13.5" customHeight="1" thickBot="1" x14ac:dyDescent="0.25">
      <c r="A175" s="91"/>
      <c r="B175" s="381" t="s">
        <v>113</v>
      </c>
      <c r="C175" s="382"/>
      <c r="D175" s="382"/>
      <c r="E175" s="383"/>
      <c r="F175" s="91"/>
      <c r="G175" s="375" t="s">
        <v>113</v>
      </c>
      <c r="H175" s="376"/>
      <c r="I175" s="377"/>
      <c r="J175" s="91"/>
      <c r="K175" s="462" t="s">
        <v>164</v>
      </c>
      <c r="L175" s="463"/>
      <c r="M175" s="464"/>
      <c r="N175" s="93"/>
    </row>
    <row r="176" spans="1:14" ht="12.75" customHeight="1" x14ac:dyDescent="0.2">
      <c r="A176" s="91"/>
      <c r="B176" s="384"/>
      <c r="C176" s="385"/>
      <c r="D176" s="385"/>
      <c r="E176" s="386"/>
      <c r="F176" s="91"/>
      <c r="G176" s="66">
        <f>Jul!G180</f>
        <v>0</v>
      </c>
      <c r="H176" s="67">
        <f>Jul!H180</f>
        <v>0</v>
      </c>
      <c r="I176" s="173" t="s">
        <v>72</v>
      </c>
      <c r="J176" s="91"/>
      <c r="K176" s="465"/>
      <c r="L176" s="466"/>
      <c r="M176" s="467"/>
      <c r="N176" s="93"/>
    </row>
    <row r="177" spans="1:14" x14ac:dyDescent="0.2">
      <c r="A177" s="91"/>
      <c r="B177" s="384"/>
      <c r="C177" s="385"/>
      <c r="D177" s="385"/>
      <c r="E177" s="386"/>
      <c r="F177" s="91"/>
      <c r="G177" s="225">
        <v>0</v>
      </c>
      <c r="H177" s="226">
        <v>0</v>
      </c>
      <c r="I177" s="174" t="s">
        <v>73</v>
      </c>
      <c r="J177" s="91"/>
      <c r="K177" s="465"/>
      <c r="L177" s="466"/>
      <c r="M177" s="467"/>
      <c r="N177" s="93"/>
    </row>
    <row r="178" spans="1:14" x14ac:dyDescent="0.2">
      <c r="A178" s="91"/>
      <c r="B178" s="384"/>
      <c r="C178" s="385"/>
      <c r="D178" s="385"/>
      <c r="E178" s="386"/>
      <c r="F178" s="91"/>
      <c r="G178" s="175">
        <v>0</v>
      </c>
      <c r="H178" s="176">
        <v>0</v>
      </c>
      <c r="I178" s="174" t="s">
        <v>74</v>
      </c>
      <c r="J178" s="91"/>
      <c r="K178" s="465"/>
      <c r="L178" s="466"/>
      <c r="M178" s="467"/>
      <c r="N178" s="93"/>
    </row>
    <row r="179" spans="1:14" x14ac:dyDescent="0.2">
      <c r="A179" s="91"/>
      <c r="B179" s="384"/>
      <c r="C179" s="385"/>
      <c r="D179" s="385"/>
      <c r="E179" s="386"/>
      <c r="F179" s="91"/>
      <c r="G179" s="225">
        <v>0</v>
      </c>
      <c r="H179" s="226">
        <v>0</v>
      </c>
      <c r="I179" s="174" t="s">
        <v>75</v>
      </c>
      <c r="J179" s="91"/>
      <c r="K179" s="465"/>
      <c r="L179" s="466"/>
      <c r="M179" s="467"/>
      <c r="N179" s="93"/>
    </row>
    <row r="180" spans="1:14" ht="13.5" thickBot="1" x14ac:dyDescent="0.25">
      <c r="A180" s="91"/>
      <c r="B180" s="384"/>
      <c r="C180" s="385"/>
      <c r="D180" s="385"/>
      <c r="E180" s="386"/>
      <c r="F180" s="91"/>
      <c r="G180" s="177">
        <f>G176+G177-G178+G179</f>
        <v>0</v>
      </c>
      <c r="H180" s="178">
        <f>H176+H177-H178+H179</f>
        <v>0</v>
      </c>
      <c r="I180" s="179" t="s">
        <v>76</v>
      </c>
      <c r="J180" s="91"/>
      <c r="K180" s="468"/>
      <c r="L180" s="469"/>
      <c r="M180" s="470"/>
      <c r="N180" s="93"/>
    </row>
    <row r="181" spans="1:14" ht="7.5" customHeight="1" thickBot="1" x14ac:dyDescent="0.25">
      <c r="A181" s="91"/>
      <c r="B181" s="384"/>
      <c r="C181" s="385"/>
      <c r="D181" s="385"/>
      <c r="E181" s="386"/>
      <c r="F181" s="91"/>
      <c r="G181" s="165"/>
      <c r="H181" s="2"/>
      <c r="I181" s="166"/>
      <c r="J181" s="91"/>
      <c r="K181" s="14"/>
      <c r="L181" s="4"/>
      <c r="M181" s="13"/>
      <c r="N181" s="93"/>
    </row>
    <row r="182" spans="1:14" ht="13.5" thickBot="1" x14ac:dyDescent="0.25">
      <c r="A182" s="91"/>
      <c r="B182" s="387"/>
      <c r="C182" s="388"/>
      <c r="D182" s="388"/>
      <c r="E182" s="389"/>
      <c r="F182" s="91"/>
      <c r="G182" s="371">
        <f>G180+H180</f>
        <v>0</v>
      </c>
      <c r="H182" s="372"/>
      <c r="I182" s="223" t="s">
        <v>77</v>
      </c>
      <c r="J182" s="91"/>
      <c r="K182" s="378"/>
      <c r="L182" s="379"/>
      <c r="M182" s="380"/>
      <c r="N182" s="93"/>
    </row>
    <row r="183" spans="1:14" ht="3.75" customHeight="1" thickBot="1" x14ac:dyDescent="0.25">
      <c r="A183" s="91"/>
      <c r="B183" s="170"/>
      <c r="C183" s="4"/>
      <c r="D183" s="11"/>
      <c r="E183" s="13"/>
      <c r="F183" s="91"/>
      <c r="G183" s="2"/>
      <c r="H183" s="2"/>
      <c r="I183" s="2"/>
      <c r="J183" s="91"/>
      <c r="K183" s="14"/>
      <c r="L183" s="4"/>
      <c r="M183" s="13"/>
      <c r="N183" s="93"/>
    </row>
    <row r="184" spans="1:14" ht="13.5" customHeight="1" thickBot="1" x14ac:dyDescent="0.25">
      <c r="A184" s="91"/>
      <c r="B184" s="381" t="s">
        <v>83</v>
      </c>
      <c r="C184" s="382"/>
      <c r="D184" s="382"/>
      <c r="E184" s="383"/>
      <c r="F184" s="91"/>
      <c r="G184" s="375" t="s">
        <v>83</v>
      </c>
      <c r="H184" s="376"/>
      <c r="I184" s="377"/>
      <c r="J184" s="91"/>
      <c r="K184" s="471"/>
      <c r="L184" s="472"/>
      <c r="M184" s="473"/>
      <c r="N184" s="93"/>
    </row>
    <row r="185" spans="1:14" ht="12.75" customHeight="1" x14ac:dyDescent="0.2">
      <c r="A185" s="91"/>
      <c r="B185" s="384"/>
      <c r="C185" s="385"/>
      <c r="D185" s="385"/>
      <c r="E185" s="386"/>
      <c r="F185" s="91"/>
      <c r="G185" s="66">
        <f>Jul!G189</f>
        <v>0</v>
      </c>
      <c r="H185" s="67">
        <f>Jul!H189</f>
        <v>0</v>
      </c>
      <c r="I185" s="173" t="s">
        <v>72</v>
      </c>
      <c r="J185" s="91"/>
      <c r="K185" s="474"/>
      <c r="L185" s="475"/>
      <c r="M185" s="476"/>
      <c r="N185" s="93"/>
    </row>
    <row r="186" spans="1:14" ht="12.75" customHeight="1" x14ac:dyDescent="0.2">
      <c r="A186" s="91"/>
      <c r="B186" s="384"/>
      <c r="C186" s="385"/>
      <c r="D186" s="385"/>
      <c r="E186" s="386"/>
      <c r="F186" s="91"/>
      <c r="G186" s="225">
        <v>0</v>
      </c>
      <c r="H186" s="226">
        <v>0</v>
      </c>
      <c r="I186" s="174" t="s">
        <v>81</v>
      </c>
      <c r="J186" s="91"/>
      <c r="K186" s="474"/>
      <c r="L186" s="475"/>
      <c r="M186" s="476"/>
      <c r="N186" s="93"/>
    </row>
    <row r="187" spans="1:14" ht="12.75" customHeight="1" x14ac:dyDescent="0.2">
      <c r="A187" s="91"/>
      <c r="B187" s="384"/>
      <c r="C187" s="385"/>
      <c r="D187" s="385"/>
      <c r="E187" s="386"/>
      <c r="F187" s="91"/>
      <c r="G187" s="225">
        <v>0</v>
      </c>
      <c r="H187" s="226">
        <v>0</v>
      </c>
      <c r="I187" s="174" t="s">
        <v>82</v>
      </c>
      <c r="J187" s="91"/>
      <c r="K187" s="474"/>
      <c r="L187" s="475"/>
      <c r="M187" s="476"/>
      <c r="N187" s="93"/>
    </row>
    <row r="188" spans="1:14" ht="12.75" customHeight="1" x14ac:dyDescent="0.2">
      <c r="A188" s="91"/>
      <c r="B188" s="384"/>
      <c r="C188" s="385"/>
      <c r="D188" s="385"/>
      <c r="E188" s="386"/>
      <c r="F188" s="91"/>
      <c r="G188" s="225">
        <v>0</v>
      </c>
      <c r="H188" s="226">
        <v>0</v>
      </c>
      <c r="I188" s="174" t="s">
        <v>84</v>
      </c>
      <c r="J188" s="91"/>
      <c r="K188" s="474"/>
      <c r="L188" s="475"/>
      <c r="M188" s="476"/>
      <c r="N188" s="93"/>
    </row>
    <row r="189" spans="1:14" ht="13.5" customHeight="1" thickBot="1" x14ac:dyDescent="0.25">
      <c r="A189" s="91"/>
      <c r="B189" s="384"/>
      <c r="C189" s="385"/>
      <c r="D189" s="385"/>
      <c r="E189" s="386"/>
      <c r="F189" s="91"/>
      <c r="G189" s="177">
        <f>G185+G186+G187+G188</f>
        <v>0</v>
      </c>
      <c r="H189" s="177">
        <f>H185+H186+H187+H188</f>
        <v>0</v>
      </c>
      <c r="I189" s="179" t="s">
        <v>76</v>
      </c>
      <c r="J189" s="91"/>
      <c r="K189" s="477"/>
      <c r="L189" s="478"/>
      <c r="M189" s="479"/>
      <c r="N189" s="93"/>
    </row>
    <row r="190" spans="1:14" ht="7.5" customHeight="1" thickBot="1" x14ac:dyDescent="0.25">
      <c r="A190" s="91"/>
      <c r="B190" s="384"/>
      <c r="C190" s="385"/>
      <c r="D190" s="385"/>
      <c r="E190" s="386"/>
      <c r="F190" s="91"/>
      <c r="G190" s="165"/>
      <c r="H190" s="2"/>
      <c r="I190" s="166"/>
      <c r="J190" s="91"/>
      <c r="K190" s="14"/>
      <c r="L190" s="4"/>
      <c r="M190" s="13"/>
      <c r="N190" s="93"/>
    </row>
    <row r="191" spans="1:14" ht="13.5" customHeight="1" thickBot="1" x14ac:dyDescent="0.25">
      <c r="A191" s="91"/>
      <c r="B191" s="387"/>
      <c r="C191" s="388"/>
      <c r="D191" s="388"/>
      <c r="E191" s="389"/>
      <c r="F191" s="91"/>
      <c r="G191" s="371">
        <f>G189+H189</f>
        <v>0</v>
      </c>
      <c r="H191" s="372"/>
      <c r="I191" s="223" t="s">
        <v>116</v>
      </c>
      <c r="J191" s="91"/>
      <c r="K191" s="378"/>
      <c r="L191" s="379"/>
      <c r="M191" s="380"/>
      <c r="N191" s="93"/>
    </row>
    <row r="192" spans="1:14" ht="3.75" customHeight="1" thickBot="1" x14ac:dyDescent="0.25">
      <c r="A192" s="91"/>
      <c r="B192" s="170"/>
      <c r="C192" s="4"/>
      <c r="D192" s="11"/>
      <c r="E192" s="13"/>
      <c r="F192" s="91"/>
      <c r="G192" s="2"/>
      <c r="H192" s="2"/>
      <c r="I192" s="2"/>
      <c r="J192" s="91"/>
      <c r="K192" s="14"/>
      <c r="L192" s="4"/>
      <c r="M192" s="13"/>
      <c r="N192" s="93"/>
    </row>
    <row r="193" spans="1:14" ht="13.5" customHeight="1" thickBot="1" x14ac:dyDescent="0.25">
      <c r="A193" s="91"/>
      <c r="B193" s="486" t="s">
        <v>80</v>
      </c>
      <c r="C193" s="487"/>
      <c r="D193" s="487"/>
      <c r="E193" s="488"/>
      <c r="F193" s="91"/>
      <c r="G193" s="540" t="s">
        <v>85</v>
      </c>
      <c r="H193" s="541"/>
      <c r="I193" s="542"/>
      <c r="J193" s="91"/>
      <c r="K193" s="462" t="s">
        <v>165</v>
      </c>
      <c r="L193" s="463"/>
      <c r="M193" s="464"/>
      <c r="N193" s="93"/>
    </row>
    <row r="194" spans="1:14" ht="12.75" customHeight="1" x14ac:dyDescent="0.2">
      <c r="A194" s="91"/>
      <c r="B194" s="489"/>
      <c r="C194" s="490"/>
      <c r="D194" s="490"/>
      <c r="E194" s="491"/>
      <c r="F194" s="91"/>
      <c r="G194" s="66">
        <f>Jul!G198</f>
        <v>0</v>
      </c>
      <c r="H194" s="67">
        <f>Jul!H198</f>
        <v>0</v>
      </c>
      <c r="I194" s="173" t="s">
        <v>72</v>
      </c>
      <c r="J194" s="91"/>
      <c r="K194" s="465"/>
      <c r="L194" s="466"/>
      <c r="M194" s="467"/>
      <c r="N194" s="93"/>
    </row>
    <row r="195" spans="1:14" ht="12.75" customHeight="1" x14ac:dyDescent="0.2">
      <c r="A195" s="91"/>
      <c r="B195" s="489"/>
      <c r="C195" s="490"/>
      <c r="D195" s="490"/>
      <c r="E195" s="491"/>
      <c r="F195" s="91"/>
      <c r="G195" s="225">
        <v>0</v>
      </c>
      <c r="H195" s="226">
        <v>0</v>
      </c>
      <c r="I195" s="174" t="s">
        <v>73</v>
      </c>
      <c r="J195" s="91"/>
      <c r="K195" s="465"/>
      <c r="L195" s="466"/>
      <c r="M195" s="467"/>
      <c r="N195" s="93"/>
    </row>
    <row r="196" spans="1:14" ht="12.75" customHeight="1" x14ac:dyDescent="0.2">
      <c r="A196" s="91"/>
      <c r="B196" s="489"/>
      <c r="C196" s="490"/>
      <c r="D196" s="490"/>
      <c r="E196" s="491"/>
      <c r="F196" s="91"/>
      <c r="G196" s="175">
        <v>0</v>
      </c>
      <c r="H196" s="176">
        <v>0</v>
      </c>
      <c r="I196" s="174" t="s">
        <v>74</v>
      </c>
      <c r="J196" s="91"/>
      <c r="K196" s="465"/>
      <c r="L196" s="466"/>
      <c r="M196" s="467"/>
      <c r="N196" s="93"/>
    </row>
    <row r="197" spans="1:14" ht="12.75" customHeight="1" x14ac:dyDescent="0.2">
      <c r="A197" s="91"/>
      <c r="B197" s="489"/>
      <c r="C197" s="490"/>
      <c r="D197" s="490"/>
      <c r="E197" s="491"/>
      <c r="F197" s="91"/>
      <c r="G197" s="225">
        <v>0</v>
      </c>
      <c r="H197" s="226">
        <v>0</v>
      </c>
      <c r="I197" s="174" t="s">
        <v>75</v>
      </c>
      <c r="J197" s="91"/>
      <c r="K197" s="465"/>
      <c r="L197" s="466"/>
      <c r="M197" s="467"/>
      <c r="N197" s="93"/>
    </row>
    <row r="198" spans="1:14" ht="13.5" customHeight="1" thickBot="1" x14ac:dyDescent="0.25">
      <c r="A198" s="91"/>
      <c r="B198" s="489"/>
      <c r="C198" s="490"/>
      <c r="D198" s="490"/>
      <c r="E198" s="491"/>
      <c r="F198" s="91"/>
      <c r="G198" s="177">
        <f>G194+G195-G196+G197</f>
        <v>0</v>
      </c>
      <c r="H198" s="178">
        <f>H194+H195-H196+H197</f>
        <v>0</v>
      </c>
      <c r="I198" s="179" t="s">
        <v>76</v>
      </c>
      <c r="J198" s="91"/>
      <c r="K198" s="468"/>
      <c r="L198" s="469"/>
      <c r="M198" s="470"/>
      <c r="N198" s="93"/>
    </row>
    <row r="199" spans="1:14" ht="7.5" customHeight="1" thickBot="1" x14ac:dyDescent="0.25">
      <c r="A199" s="91"/>
      <c r="B199" s="489"/>
      <c r="C199" s="490"/>
      <c r="D199" s="490"/>
      <c r="E199" s="491"/>
      <c r="F199" s="91"/>
      <c r="G199" s="2"/>
      <c r="H199" s="2"/>
      <c r="I199" s="166"/>
      <c r="J199" s="91"/>
      <c r="K199" s="14"/>
      <c r="L199" s="4"/>
      <c r="M199" s="13"/>
      <c r="N199" s="93"/>
    </row>
    <row r="200" spans="1:14" ht="13.5" customHeight="1" thickBot="1" x14ac:dyDescent="0.25">
      <c r="A200" s="91"/>
      <c r="B200" s="492"/>
      <c r="C200" s="493"/>
      <c r="D200" s="493"/>
      <c r="E200" s="494"/>
      <c r="F200" s="91"/>
      <c r="G200" s="371">
        <f>G198+H198</f>
        <v>0</v>
      </c>
      <c r="H200" s="372"/>
      <c r="I200" s="223" t="s">
        <v>77</v>
      </c>
      <c r="J200" s="91"/>
      <c r="K200" s="378"/>
      <c r="L200" s="379"/>
      <c r="M200" s="380"/>
      <c r="N200" s="93"/>
    </row>
    <row r="201" spans="1:14" ht="3.75" customHeight="1" thickBot="1" x14ac:dyDescent="0.25">
      <c r="A201" s="91"/>
      <c r="B201" s="2"/>
      <c r="C201" s="4"/>
      <c r="D201" s="2"/>
      <c r="E201" s="2"/>
      <c r="F201" s="4"/>
      <c r="G201" s="2"/>
      <c r="H201" s="2"/>
      <c r="I201" s="11"/>
      <c r="J201" s="11"/>
      <c r="K201" s="11"/>
      <c r="L201" s="11"/>
      <c r="M201" s="13"/>
      <c r="N201" s="93"/>
    </row>
    <row r="202" spans="1:14" ht="12.75" customHeight="1" x14ac:dyDescent="0.2">
      <c r="A202" s="91"/>
      <c r="B202" s="441" t="s">
        <v>78</v>
      </c>
      <c r="C202" s="442"/>
      <c r="D202" s="442"/>
      <c r="E202" s="443"/>
      <c r="F202" s="91"/>
      <c r="G202" s="453"/>
      <c r="H202" s="454"/>
      <c r="I202" s="454"/>
      <c r="J202" s="454"/>
      <c r="K202" s="454"/>
      <c r="L202" s="454"/>
      <c r="M202" s="455"/>
      <c r="N202" s="93"/>
    </row>
    <row r="203" spans="1:14" ht="12.75" customHeight="1" x14ac:dyDescent="0.2">
      <c r="A203" s="91"/>
      <c r="B203" s="444"/>
      <c r="C203" s="445"/>
      <c r="D203" s="445"/>
      <c r="E203" s="446"/>
      <c r="F203" s="91"/>
      <c r="G203" s="456"/>
      <c r="H203" s="457"/>
      <c r="I203" s="457"/>
      <c r="J203" s="457"/>
      <c r="K203" s="457"/>
      <c r="L203" s="457"/>
      <c r="M203" s="458"/>
      <c r="N203" s="93"/>
    </row>
    <row r="204" spans="1:14" ht="12.75" customHeight="1" x14ac:dyDescent="0.2">
      <c r="A204" s="91"/>
      <c r="B204" s="444"/>
      <c r="C204" s="445"/>
      <c r="D204" s="445"/>
      <c r="E204" s="446"/>
      <c r="F204" s="91"/>
      <c r="G204" s="456"/>
      <c r="H204" s="457"/>
      <c r="I204" s="457"/>
      <c r="J204" s="457"/>
      <c r="K204" s="457"/>
      <c r="L204" s="457"/>
      <c r="M204" s="458"/>
      <c r="N204" s="93"/>
    </row>
    <row r="205" spans="1:14" ht="12.75" customHeight="1" x14ac:dyDescent="0.2">
      <c r="A205" s="91"/>
      <c r="B205" s="444"/>
      <c r="C205" s="445"/>
      <c r="D205" s="445"/>
      <c r="E205" s="446"/>
      <c r="F205" s="91"/>
      <c r="G205" s="456"/>
      <c r="H205" s="457"/>
      <c r="I205" s="457"/>
      <c r="J205" s="457"/>
      <c r="K205" s="457"/>
      <c r="L205" s="457"/>
      <c r="M205" s="458"/>
      <c r="N205" s="93"/>
    </row>
    <row r="206" spans="1:14" ht="13.5" customHeight="1" thickBot="1" x14ac:dyDescent="0.25">
      <c r="A206" s="91"/>
      <c r="B206" s="447"/>
      <c r="C206" s="448"/>
      <c r="D206" s="448"/>
      <c r="E206" s="449"/>
      <c r="F206" s="91"/>
      <c r="G206" s="459"/>
      <c r="H206" s="460"/>
      <c r="I206" s="460"/>
      <c r="J206" s="460"/>
      <c r="K206" s="460"/>
      <c r="L206" s="460"/>
      <c r="M206" s="461"/>
      <c r="N206" s="93"/>
    </row>
    <row r="207" spans="1:14" ht="3.75" customHeight="1" thickBot="1" x14ac:dyDescent="0.25">
      <c r="A207" s="142"/>
      <c r="B207" s="6"/>
      <c r="C207" s="6"/>
      <c r="D207" s="6"/>
      <c r="E207" s="6"/>
      <c r="F207" s="6"/>
      <c r="G207" s="156"/>
      <c r="H207" s="156"/>
      <c r="I207" s="156"/>
      <c r="J207" s="156"/>
      <c r="K207" s="156"/>
      <c r="L207" s="156"/>
      <c r="M207" s="156"/>
      <c r="N207" s="93"/>
    </row>
    <row r="208" spans="1:14" ht="16.5" customHeight="1" x14ac:dyDescent="0.2">
      <c r="A208" s="435"/>
      <c r="B208" s="436"/>
      <c r="C208" s="436"/>
      <c r="D208" s="436"/>
      <c r="E208" s="436"/>
      <c r="F208" s="436"/>
      <c r="G208" s="436"/>
      <c r="H208" s="436"/>
      <c r="I208" s="436"/>
      <c r="J208" s="436"/>
      <c r="K208" s="436"/>
      <c r="L208" s="436"/>
      <c r="M208" s="436"/>
      <c r="N208" s="437"/>
    </row>
    <row r="209" spans="1:14" ht="16.5" customHeight="1" x14ac:dyDescent="0.2">
      <c r="A209" s="438"/>
      <c r="B209" s="439"/>
      <c r="C209" s="439"/>
      <c r="D209" s="439"/>
      <c r="E209" s="439"/>
      <c r="F209" s="439"/>
      <c r="G209" s="439"/>
      <c r="H209" s="439"/>
      <c r="I209" s="439"/>
      <c r="J209" s="439"/>
      <c r="K209" s="439"/>
      <c r="L209" s="439"/>
      <c r="M209" s="439"/>
      <c r="N209" s="440"/>
    </row>
    <row r="210" spans="1:14" ht="15.75" customHeight="1" x14ac:dyDescent="0.2">
      <c r="A210" s="438"/>
      <c r="B210" s="439"/>
      <c r="C210" s="439"/>
      <c r="D210" s="439"/>
      <c r="E210" s="439"/>
      <c r="F210" s="439"/>
      <c r="G210" s="439"/>
      <c r="H210" s="439"/>
      <c r="I210" s="439"/>
      <c r="J210" s="439"/>
      <c r="K210" s="439"/>
      <c r="L210" s="439"/>
      <c r="M210" s="439"/>
      <c r="N210" s="440"/>
    </row>
    <row r="211" spans="1:14" ht="6" hidden="1" customHeight="1" x14ac:dyDescent="0.2">
      <c r="A211" s="438"/>
      <c r="B211" s="439"/>
      <c r="C211" s="439"/>
      <c r="D211" s="439"/>
      <c r="E211" s="439"/>
      <c r="F211" s="439"/>
      <c r="G211" s="439"/>
      <c r="H211" s="439"/>
      <c r="I211" s="439"/>
      <c r="J211" s="439"/>
      <c r="K211" s="439"/>
      <c r="L211" s="439"/>
      <c r="M211" s="439"/>
      <c r="N211" s="440"/>
    </row>
    <row r="212" spans="1:14" x14ac:dyDescent="0.2">
      <c r="A212" s="438"/>
      <c r="B212" s="439"/>
      <c r="C212" s="439"/>
      <c r="D212" s="439"/>
      <c r="E212" s="439"/>
      <c r="F212" s="439"/>
      <c r="G212" s="439"/>
      <c r="H212" s="439"/>
      <c r="I212" s="439"/>
      <c r="J212" s="439"/>
      <c r="K212" s="439"/>
      <c r="L212" s="439"/>
      <c r="M212" s="439"/>
      <c r="N212" s="440"/>
    </row>
    <row r="213" spans="1:14" x14ac:dyDescent="0.2">
      <c r="A213" s="438"/>
      <c r="B213" s="439"/>
      <c r="C213" s="439"/>
      <c r="D213" s="439"/>
      <c r="E213" s="439"/>
      <c r="F213" s="439"/>
      <c r="G213" s="439"/>
      <c r="H213" s="439"/>
      <c r="I213" s="439"/>
      <c r="J213" s="439"/>
      <c r="K213" s="439"/>
      <c r="L213" s="439"/>
      <c r="M213" s="439"/>
      <c r="N213" s="440"/>
    </row>
    <row r="214" spans="1:14" ht="12.75" customHeight="1" thickBot="1" x14ac:dyDescent="0.25">
      <c r="A214" s="167"/>
      <c r="B214" s="168"/>
      <c r="C214" s="168"/>
      <c r="D214" s="168"/>
      <c r="E214" s="168"/>
      <c r="F214" s="168"/>
      <c r="G214" s="168"/>
      <c r="H214" s="168"/>
      <c r="I214" s="168"/>
      <c r="J214" s="168"/>
      <c r="K214" s="168"/>
      <c r="L214" s="168"/>
      <c r="M214" s="168"/>
      <c r="N214" s="169"/>
    </row>
    <row r="215" spans="1:14" ht="3" customHeight="1" x14ac:dyDescent="0.2"/>
    <row r="216" spans="1:14" hidden="1" x14ac:dyDescent="0.2"/>
    <row r="217" spans="1:14" hidden="1" x14ac:dyDescent="0.2"/>
    <row r="218" spans="1:14" hidden="1" x14ac:dyDescent="0.2"/>
  </sheetData>
  <sheetProtection algorithmName="SHA-512" hashValue="aO1g6nY/U4VZcS28rs0xVYglLiOpIXF/ZpFtUwXndZAWjUd+DoKz8hezlWlqpqT9SiHUZbPaEWukjMhYLdp6PQ==" saltValue="m7HZGhih3vp+QAXejZWzDA==" spinCount="100000" sheet="1" objects="1" scenarios="1" selectLockedCells="1"/>
  <mergeCells count="86">
    <mergeCell ref="M2:M3"/>
    <mergeCell ref="I5:I10"/>
    <mergeCell ref="B12:M12"/>
    <mergeCell ref="B2:B3"/>
    <mergeCell ref="D2:D3"/>
    <mergeCell ref="E2:E3"/>
    <mergeCell ref="G2:H3"/>
    <mergeCell ref="I2:I3"/>
    <mergeCell ref="K2:K3"/>
    <mergeCell ref="G13:H13"/>
    <mergeCell ref="E14:E27"/>
    <mergeCell ref="I14:I27"/>
    <mergeCell ref="G64:H64"/>
    <mergeCell ref="G30:H30"/>
    <mergeCell ref="E31:E38"/>
    <mergeCell ref="I31:I38"/>
    <mergeCell ref="G41:H41"/>
    <mergeCell ref="E65:E73"/>
    <mergeCell ref="I65:I73"/>
    <mergeCell ref="G76:H76"/>
    <mergeCell ref="E42:E49"/>
    <mergeCell ref="I42:I49"/>
    <mergeCell ref="G52:H52"/>
    <mergeCell ref="E53:E61"/>
    <mergeCell ref="I53:I61"/>
    <mergeCell ref="G102:H102"/>
    <mergeCell ref="E103:E113"/>
    <mergeCell ref="I103:I113"/>
    <mergeCell ref="G116:H116"/>
    <mergeCell ref="E77:E88"/>
    <mergeCell ref="I77:I88"/>
    <mergeCell ref="G91:H91"/>
    <mergeCell ref="E92:E99"/>
    <mergeCell ref="I92:I99"/>
    <mergeCell ref="E117:E127"/>
    <mergeCell ref="I117:I127"/>
    <mergeCell ref="B136:E136"/>
    <mergeCell ref="G136:I136"/>
    <mergeCell ref="K136:M142"/>
    <mergeCell ref="B137:E137"/>
    <mergeCell ref="G137:I137"/>
    <mergeCell ref="B138:E138"/>
    <mergeCell ref="G138:I138"/>
    <mergeCell ref="B139:E139"/>
    <mergeCell ref="G139:I139"/>
    <mergeCell ref="B141:E142"/>
    <mergeCell ref="G141:I141"/>
    <mergeCell ref="G142:I142"/>
    <mergeCell ref="B184:E191"/>
    <mergeCell ref="A208:N213"/>
    <mergeCell ref="B193:E200"/>
    <mergeCell ref="G193:I193"/>
    <mergeCell ref="K193:M198"/>
    <mergeCell ref="G200:H200"/>
    <mergeCell ref="K200:M200"/>
    <mergeCell ref="B202:E206"/>
    <mergeCell ref="G202:M206"/>
    <mergeCell ref="K182:M182"/>
    <mergeCell ref="G191:H191"/>
    <mergeCell ref="K191:M191"/>
    <mergeCell ref="K160:M173"/>
    <mergeCell ref="G175:I175"/>
    <mergeCell ref="K175:M180"/>
    <mergeCell ref="G184:I184"/>
    <mergeCell ref="K184:M189"/>
    <mergeCell ref="B160:E173"/>
    <mergeCell ref="G182:H182"/>
    <mergeCell ref="B175:E182"/>
    <mergeCell ref="B154:E154"/>
    <mergeCell ref="G154:I154"/>
    <mergeCell ref="B156:E156"/>
    <mergeCell ref="G156:I156"/>
    <mergeCell ref="K146:M156"/>
    <mergeCell ref="B147:E147"/>
    <mergeCell ref="B150:E150"/>
    <mergeCell ref="G150:I150"/>
    <mergeCell ref="B151:E151"/>
    <mergeCell ref="G151:I151"/>
    <mergeCell ref="G152:I152"/>
    <mergeCell ref="G153:I153"/>
    <mergeCell ref="B152:E152"/>
    <mergeCell ref="B146:E146"/>
    <mergeCell ref="G146:I146"/>
    <mergeCell ref="G147:I147"/>
    <mergeCell ref="B149:E149"/>
    <mergeCell ref="G149:I149"/>
  </mergeCells>
  <phoneticPr fontId="43" type="noConversion"/>
  <conditionalFormatting sqref="G141">
    <cfRule type="cellIs" dxfId="63" priority="4" stopIfTrue="1" operator="equal">
      <formula>"Mark Contábil Informa:"</formula>
    </cfRule>
    <cfRule type="cellIs" dxfId="62" priority="5" stopIfTrue="1" operator="equal">
      <formula>"Mark Contábil Informa:"</formula>
    </cfRule>
    <cfRule type="cellIs" dxfId="61" priority="6" stopIfTrue="1" operator="equal">
      <formula>"Mark Contábil Informa:"</formula>
    </cfRule>
  </conditionalFormatting>
  <conditionalFormatting sqref="G142">
    <cfRule type="cellIs" dxfId="60" priority="1" stopIfTrue="1" operator="equal">
      <formula>"Atenção - Resultado Mensal Negativo"</formula>
    </cfRule>
    <cfRule type="cellIs" dxfId="59" priority="2" stopIfTrue="1" operator="equal">
      <formula>"Parabéns - Resultado Mensal Positivo"</formula>
    </cfRule>
    <cfRule type="cellIs" dxfId="58" priority="3" stopIfTrue="1" operator="equal">
      <formula>"Nem Positivo nem Negativo - No Limite"</formula>
    </cfRule>
  </conditionalFormatting>
  <conditionalFormatting sqref="G156">
    <cfRule type="cellIs" dxfId="57" priority="16" stopIfTrue="1" operator="equal">
      <formula>"Parabéns - Meta cumprida"</formula>
    </cfRule>
    <cfRule type="cellIs" dxfId="56" priority="17" stopIfTrue="1" operator="equal">
      <formula>"Atenção - Meta não cumprida"</formula>
    </cfRule>
  </conditionalFormatting>
  <conditionalFormatting sqref="G13:H13 G30:H30 G41:H41 G52:H52 G64:H64 G76:H76 G91:H91 G102:H102 G116:H116">
    <cfRule type="cellIs" dxfId="55" priority="7" stopIfTrue="1" operator="equal">
      <formula>"Sinal Verde - Abaixo do Orçado"</formula>
    </cfRule>
    <cfRule type="cellIs" dxfId="54" priority="8" stopIfTrue="1" operator="between">
      <formula>"Sinal Amarelo - Próximo ao Orçado"</formula>
      <formula>"Sinal Amarelo - Igual ao Orçado"</formula>
    </cfRule>
    <cfRule type="cellIs" dxfId="53" priority="9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046A9-67D1-4BDB-AEC8-E2C50A20B4A5}">
  <dimension ref="A1:O218"/>
  <sheetViews>
    <sheetView showGridLines="0" zoomScale="80" zoomScaleNormal="80" zoomScaleSheetLayoutView="80" workbookViewId="0">
      <pane ySplit="4" topLeftCell="A5" activePane="bottomLeft" state="frozen"/>
      <selection activeCell="C6" sqref="C6:D6"/>
      <selection pane="bottomLeft"/>
    </sheetView>
  </sheetViews>
  <sheetFormatPr defaultColWidth="0" defaultRowHeight="12.75" customHeight="1" zeroHeight="1" x14ac:dyDescent="0.2"/>
  <cols>
    <col min="1" max="1" width="0.5703125" style="90" customWidth="1"/>
    <col min="2" max="2" width="36.7109375" style="90" customWidth="1"/>
    <col min="3" max="3" width="0.7109375" style="90" customWidth="1"/>
    <col min="4" max="4" width="18.7109375" style="90" customWidth="1"/>
    <col min="5" max="5" width="18" style="90" customWidth="1"/>
    <col min="6" max="6" width="0.7109375" style="90" customWidth="1"/>
    <col min="7" max="7" width="18.7109375" style="90" bestFit="1" customWidth="1"/>
    <col min="8" max="8" width="18.7109375" style="90" customWidth="1"/>
    <col min="9" max="9" width="18" style="90" customWidth="1"/>
    <col min="10" max="10" width="0.7109375" style="90" customWidth="1"/>
    <col min="11" max="11" width="15.5703125" style="90" customWidth="1"/>
    <col min="12" max="12" width="0.7109375" style="90" customWidth="1"/>
    <col min="13" max="13" width="18.85546875" style="90" customWidth="1"/>
    <col min="14" max="14" width="0.7109375" style="90" customWidth="1"/>
    <col min="15" max="15" width="0.28515625" style="90" customWidth="1"/>
    <col min="16" max="16384" width="9.140625" style="90" hidden="1"/>
  </cols>
  <sheetData>
    <row r="1" spans="1:14" ht="3.75" customHeight="1" thickBot="1" x14ac:dyDescent="0.25">
      <c r="A1" s="88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9"/>
    </row>
    <row r="2" spans="1:14" ht="21.75" customHeight="1" x14ac:dyDescent="0.2">
      <c r="A2" s="91"/>
      <c r="B2" s="402" t="s">
        <v>195</v>
      </c>
      <c r="C2" s="92"/>
      <c r="D2" s="404" t="s">
        <v>0</v>
      </c>
      <c r="E2" s="414"/>
      <c r="F2" s="92"/>
      <c r="G2" s="404" t="s">
        <v>1</v>
      </c>
      <c r="H2" s="419"/>
      <c r="I2" s="414"/>
      <c r="J2" s="92"/>
      <c r="K2" s="373" t="s">
        <v>2</v>
      </c>
      <c r="L2" s="92"/>
      <c r="M2" s="409" t="s">
        <v>3</v>
      </c>
      <c r="N2" s="93"/>
    </row>
    <row r="3" spans="1:14" ht="19.5" customHeight="1" thickBot="1" x14ac:dyDescent="0.25">
      <c r="A3" s="91"/>
      <c r="B3" s="403"/>
      <c r="C3" s="91"/>
      <c r="D3" s="405"/>
      <c r="E3" s="415"/>
      <c r="F3" s="91"/>
      <c r="G3" s="405"/>
      <c r="H3" s="420"/>
      <c r="I3" s="415"/>
      <c r="J3" s="91"/>
      <c r="K3" s="374"/>
      <c r="L3" s="91"/>
      <c r="M3" s="410"/>
      <c r="N3" s="93"/>
    </row>
    <row r="4" spans="1:14" s="95" customFormat="1" ht="13.5" thickBot="1" x14ac:dyDescent="0.25">
      <c r="A4" s="91"/>
      <c r="B4" s="185" t="s">
        <v>111</v>
      </c>
      <c r="C4" s="91"/>
      <c r="D4" s="186" t="s">
        <v>4</v>
      </c>
      <c r="E4" s="187" t="s">
        <v>5</v>
      </c>
      <c r="F4" s="91"/>
      <c r="G4" s="188" t="str">
        <f>'Página Inicial'!C6</f>
        <v>Nome Esposa</v>
      </c>
      <c r="H4" s="188" t="str">
        <f>'Página Inicial'!F6</f>
        <v>Nome Esposo</v>
      </c>
      <c r="I4" s="187" t="s">
        <v>5</v>
      </c>
      <c r="J4" s="91"/>
      <c r="K4" s="189" t="s">
        <v>4</v>
      </c>
      <c r="L4" s="94"/>
      <c r="M4" s="190" t="s">
        <v>107</v>
      </c>
      <c r="N4" s="93"/>
    </row>
    <row r="5" spans="1:14" ht="12.75" customHeight="1" x14ac:dyDescent="0.2">
      <c r="A5" s="91"/>
      <c r="B5" s="96" t="s">
        <v>118</v>
      </c>
      <c r="C5" s="91"/>
      <c r="D5" s="97"/>
      <c r="E5" s="98"/>
      <c r="F5" s="91"/>
      <c r="G5" s="97"/>
      <c r="H5" s="99"/>
      <c r="I5" s="416"/>
      <c r="J5" s="91"/>
      <c r="K5" s="100" t="str">
        <f t="shared" ref="K5:K10" si="0">IF(D5=0,"",(D5-G5-H5))</f>
        <v/>
      </c>
      <c r="L5" s="94"/>
      <c r="M5" s="101" t="str">
        <f t="shared" ref="M5:M10" si="1">IF((G5+H5)=0,"",IF(D5=0,"",IF((G5+H5)&lt;(D5*80%),"Abaixo do Orçado",IF(D5=(G5+H5),"Igual ao Orçado",IF(D5&gt;(G5+H5),"Próximo ao Orçado","Passou do Orçado")))))</f>
        <v/>
      </c>
      <c r="N5" s="93"/>
    </row>
    <row r="6" spans="1:14" x14ac:dyDescent="0.2">
      <c r="A6" s="91"/>
      <c r="B6" s="96" t="s">
        <v>119</v>
      </c>
      <c r="C6" s="91"/>
      <c r="D6" s="97"/>
      <c r="E6" s="102"/>
      <c r="F6" s="91"/>
      <c r="G6" s="103"/>
      <c r="H6" s="104"/>
      <c r="I6" s="417"/>
      <c r="J6" s="91"/>
      <c r="K6" s="100" t="str">
        <f t="shared" si="0"/>
        <v/>
      </c>
      <c r="L6" s="94"/>
      <c r="M6" s="101" t="str">
        <f t="shared" si="1"/>
        <v/>
      </c>
      <c r="N6" s="93"/>
    </row>
    <row r="7" spans="1:14" x14ac:dyDescent="0.2">
      <c r="A7" s="91"/>
      <c r="B7" s="96" t="s">
        <v>120</v>
      </c>
      <c r="C7" s="91"/>
      <c r="D7" s="97"/>
      <c r="E7" s="102"/>
      <c r="F7" s="91"/>
      <c r="G7" s="103"/>
      <c r="H7" s="104"/>
      <c r="I7" s="417"/>
      <c r="J7" s="91"/>
      <c r="K7" s="100" t="str">
        <f t="shared" si="0"/>
        <v/>
      </c>
      <c r="L7" s="94"/>
      <c r="M7" s="101" t="str">
        <f t="shared" si="1"/>
        <v/>
      </c>
      <c r="N7" s="93"/>
    </row>
    <row r="8" spans="1:14" x14ac:dyDescent="0.2">
      <c r="A8" s="91"/>
      <c r="B8" s="105"/>
      <c r="C8" s="91"/>
      <c r="D8" s="97"/>
      <c r="E8" s="102"/>
      <c r="F8" s="91"/>
      <c r="G8" s="103"/>
      <c r="H8" s="104"/>
      <c r="I8" s="417"/>
      <c r="J8" s="91"/>
      <c r="K8" s="100" t="str">
        <f t="shared" si="0"/>
        <v/>
      </c>
      <c r="L8" s="94"/>
      <c r="M8" s="101" t="str">
        <f t="shared" si="1"/>
        <v/>
      </c>
      <c r="N8" s="93"/>
    </row>
    <row r="9" spans="1:14" ht="13.5" thickBot="1" x14ac:dyDescent="0.25">
      <c r="A9" s="91"/>
      <c r="B9" s="105"/>
      <c r="C9" s="91"/>
      <c r="D9" s="106"/>
      <c r="E9" s="102"/>
      <c r="F9" s="91"/>
      <c r="G9" s="107"/>
      <c r="H9" s="108"/>
      <c r="I9" s="417"/>
      <c r="J9" s="91"/>
      <c r="K9" s="109" t="str">
        <f t="shared" si="0"/>
        <v/>
      </c>
      <c r="L9" s="94"/>
      <c r="M9" s="110" t="str">
        <f t="shared" si="1"/>
        <v/>
      </c>
      <c r="N9" s="93"/>
    </row>
    <row r="10" spans="1:14" ht="13.5" thickBot="1" x14ac:dyDescent="0.25">
      <c r="A10" s="91"/>
      <c r="B10" s="111" t="s">
        <v>6</v>
      </c>
      <c r="C10" s="91"/>
      <c r="D10" s="112"/>
      <c r="E10" s="113"/>
      <c r="F10" s="91"/>
      <c r="G10" s="114"/>
      <c r="H10" s="115"/>
      <c r="I10" s="418"/>
      <c r="J10" s="91"/>
      <c r="K10" s="116" t="str">
        <f t="shared" si="0"/>
        <v/>
      </c>
      <c r="L10" s="94"/>
      <c r="M10" s="117" t="str">
        <f t="shared" si="1"/>
        <v/>
      </c>
      <c r="N10" s="93"/>
    </row>
    <row r="11" spans="1:14" ht="13.5" thickBot="1" x14ac:dyDescent="0.25">
      <c r="A11" s="91"/>
      <c r="B11" s="195" t="s">
        <v>7</v>
      </c>
      <c r="C11" s="118"/>
      <c r="D11" s="194">
        <f>D5+D6+D7+D8+D9-D10</f>
        <v>0</v>
      </c>
      <c r="E11" s="193"/>
      <c r="F11" s="91"/>
      <c r="G11" s="194">
        <f>G5+G6+G7+G8+G9-G10</f>
        <v>0</v>
      </c>
      <c r="H11" s="194">
        <f>H5+H6+H7+H8+H9-H10</f>
        <v>0</v>
      </c>
      <c r="I11" s="193">
        <f>G11+H11</f>
        <v>0</v>
      </c>
      <c r="J11" s="91"/>
      <c r="K11" s="192" t="str">
        <f>IF(D11=0,"",D11-I11)</f>
        <v/>
      </c>
      <c r="L11" s="119"/>
      <c r="M11" s="191"/>
      <c r="N11" s="93"/>
    </row>
    <row r="12" spans="1:14" ht="19.5" customHeight="1" thickBot="1" x14ac:dyDescent="0.25">
      <c r="A12" s="91"/>
      <c r="B12" s="411" t="s">
        <v>8</v>
      </c>
      <c r="C12" s="412"/>
      <c r="D12" s="412"/>
      <c r="E12" s="412"/>
      <c r="F12" s="412"/>
      <c r="G12" s="412"/>
      <c r="H12" s="412"/>
      <c r="I12" s="412"/>
      <c r="J12" s="412"/>
      <c r="K12" s="412"/>
      <c r="L12" s="412"/>
      <c r="M12" s="413"/>
      <c r="N12" s="93"/>
    </row>
    <row r="13" spans="1:14" ht="26.25" thickBot="1" x14ac:dyDescent="0.25">
      <c r="A13" s="91"/>
      <c r="B13" s="300" t="s">
        <v>9</v>
      </c>
      <c r="C13" s="92"/>
      <c r="D13" s="197" t="s">
        <v>10</v>
      </c>
      <c r="E13" s="187" t="s">
        <v>11</v>
      </c>
      <c r="F13" s="92"/>
      <c r="G13" s="357" t="str">
        <f>IF(I28=0,"",IF(D28=0,"Preencher coluna Orçamento para melhor funcionamento da Planilha.",IF(I28&lt;(D28*80%),"Sinal Verde - Abaixo do Orçado",IF(D28=I28,"Sinal Amarelo - Igual ao Orçado",IF(D28&gt;I28,"Sinal Amarelo - Próximo ao Orçado","Sinal Vermelho - Passou do Orçado")))))</f>
        <v/>
      </c>
      <c r="H13" s="358"/>
      <c r="I13" s="187" t="s">
        <v>11</v>
      </c>
      <c r="J13" s="92"/>
      <c r="K13" s="198" t="s">
        <v>10</v>
      </c>
      <c r="L13" s="120"/>
      <c r="M13" s="198" t="s">
        <v>107</v>
      </c>
      <c r="N13" s="93"/>
    </row>
    <row r="14" spans="1:14" ht="12.75" customHeight="1" x14ac:dyDescent="0.2">
      <c r="A14" s="91"/>
      <c r="B14" s="121" t="s">
        <v>12</v>
      </c>
      <c r="C14" s="91"/>
      <c r="D14" s="122"/>
      <c r="E14" s="393" t="str">
        <f>IF(D28=0,"",D28/D130)</f>
        <v/>
      </c>
      <c r="F14" s="91"/>
      <c r="G14" s="97"/>
      <c r="H14" s="99"/>
      <c r="I14" s="393" t="str">
        <f>IF(I28=0,"",I28/I130)</f>
        <v/>
      </c>
      <c r="J14" s="91"/>
      <c r="K14" s="100" t="str">
        <f>IF(D14=0,"",(D14-G14-H14))</f>
        <v/>
      </c>
      <c r="L14" s="94"/>
      <c r="M14" s="101" t="str">
        <f>IF((G14+H14)=0,"",IF(D14=0,"",IF((G14+H14)&lt;(D14*80%),"Abaixo do Orçado",IF(D14=(G14+H14),"Igual ao Orçado",IF(D14&gt;(G14+H14),"Próximo ao Orçado","Passou do Orçado")))))</f>
        <v/>
      </c>
      <c r="N14" s="93"/>
    </row>
    <row r="15" spans="1:14" ht="12.75" customHeight="1" x14ac:dyDescent="0.2">
      <c r="A15" s="91"/>
      <c r="B15" s="96" t="s">
        <v>13</v>
      </c>
      <c r="C15" s="91"/>
      <c r="D15" s="122"/>
      <c r="E15" s="394"/>
      <c r="F15" s="91"/>
      <c r="G15" s="123"/>
      <c r="H15" s="124"/>
      <c r="I15" s="394"/>
      <c r="J15" s="91"/>
      <c r="K15" s="100" t="str">
        <f t="shared" ref="K15:K27" si="2">IF(D15=0,"",(D15-G15-H15))</f>
        <v/>
      </c>
      <c r="L15" s="94"/>
      <c r="M15" s="101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93"/>
    </row>
    <row r="16" spans="1:14" ht="12.75" customHeight="1" x14ac:dyDescent="0.2">
      <c r="A16" s="91"/>
      <c r="B16" s="96" t="s">
        <v>14</v>
      </c>
      <c r="C16" s="91"/>
      <c r="D16" s="122"/>
      <c r="E16" s="394"/>
      <c r="F16" s="91"/>
      <c r="G16" s="97"/>
      <c r="H16" s="124"/>
      <c r="I16" s="394"/>
      <c r="J16" s="91"/>
      <c r="K16" s="100" t="str">
        <f t="shared" si="2"/>
        <v/>
      </c>
      <c r="L16" s="94"/>
      <c r="M16" s="101" t="str">
        <f t="shared" si="3"/>
        <v/>
      </c>
      <c r="N16" s="93"/>
    </row>
    <row r="17" spans="1:14" ht="12.75" customHeight="1" x14ac:dyDescent="0.2">
      <c r="A17" s="91"/>
      <c r="B17" s="96" t="s">
        <v>15</v>
      </c>
      <c r="C17" s="91"/>
      <c r="D17" s="122"/>
      <c r="E17" s="394"/>
      <c r="F17" s="91"/>
      <c r="G17" s="97"/>
      <c r="H17" s="99"/>
      <c r="I17" s="394"/>
      <c r="J17" s="91"/>
      <c r="K17" s="100" t="str">
        <f t="shared" si="2"/>
        <v/>
      </c>
      <c r="L17" s="94"/>
      <c r="M17" s="101" t="str">
        <f t="shared" si="3"/>
        <v/>
      </c>
      <c r="N17" s="93"/>
    </row>
    <row r="18" spans="1:14" ht="12.75" customHeight="1" x14ac:dyDescent="0.2">
      <c r="A18" s="91"/>
      <c r="B18" s="96" t="s">
        <v>16</v>
      </c>
      <c r="C18" s="91"/>
      <c r="D18" s="122"/>
      <c r="E18" s="394"/>
      <c r="F18" s="91"/>
      <c r="G18" s="97"/>
      <c r="H18" s="99"/>
      <c r="I18" s="394"/>
      <c r="J18" s="91"/>
      <c r="K18" s="100" t="str">
        <f t="shared" si="2"/>
        <v/>
      </c>
      <c r="L18" s="94"/>
      <c r="M18" s="101" t="str">
        <f t="shared" si="3"/>
        <v/>
      </c>
      <c r="N18" s="93"/>
    </row>
    <row r="19" spans="1:14" ht="12.75" customHeight="1" x14ac:dyDescent="0.2">
      <c r="A19" s="91"/>
      <c r="B19" s="96" t="s">
        <v>17</v>
      </c>
      <c r="C19" s="91"/>
      <c r="D19" s="122"/>
      <c r="E19" s="394"/>
      <c r="F19" s="91"/>
      <c r="G19" s="97"/>
      <c r="H19" s="99"/>
      <c r="I19" s="394"/>
      <c r="J19" s="91"/>
      <c r="K19" s="100" t="str">
        <f t="shared" si="2"/>
        <v/>
      </c>
      <c r="L19" s="94"/>
      <c r="M19" s="101" t="str">
        <f t="shared" si="3"/>
        <v/>
      </c>
      <c r="N19" s="93"/>
    </row>
    <row r="20" spans="1:14" ht="12.75" customHeight="1" x14ac:dyDescent="0.2">
      <c r="A20" s="91"/>
      <c r="B20" s="96" t="s">
        <v>18</v>
      </c>
      <c r="C20" s="91"/>
      <c r="D20" s="122"/>
      <c r="E20" s="394"/>
      <c r="F20" s="91"/>
      <c r="G20" s="97"/>
      <c r="H20" s="99"/>
      <c r="I20" s="394"/>
      <c r="J20" s="91"/>
      <c r="K20" s="100" t="str">
        <f t="shared" si="2"/>
        <v/>
      </c>
      <c r="L20" s="94"/>
      <c r="M20" s="101" t="str">
        <f t="shared" si="3"/>
        <v/>
      </c>
      <c r="N20" s="93"/>
    </row>
    <row r="21" spans="1:14" ht="12.75" customHeight="1" x14ac:dyDescent="0.2">
      <c r="A21" s="91"/>
      <c r="B21" s="96" t="s">
        <v>19</v>
      </c>
      <c r="C21" s="91"/>
      <c r="D21" s="122"/>
      <c r="E21" s="394"/>
      <c r="F21" s="91"/>
      <c r="G21" s="97"/>
      <c r="H21" s="99"/>
      <c r="I21" s="394"/>
      <c r="J21" s="91"/>
      <c r="K21" s="100" t="str">
        <f t="shared" si="2"/>
        <v/>
      </c>
      <c r="L21" s="94"/>
      <c r="M21" s="101" t="str">
        <f t="shared" si="3"/>
        <v/>
      </c>
      <c r="N21" s="93"/>
    </row>
    <row r="22" spans="1:14" ht="12.75" customHeight="1" x14ac:dyDescent="0.2">
      <c r="A22" s="91"/>
      <c r="B22" s="96" t="s">
        <v>123</v>
      </c>
      <c r="C22" s="91"/>
      <c r="D22" s="122"/>
      <c r="E22" s="394"/>
      <c r="F22" s="91"/>
      <c r="G22" s="125"/>
      <c r="H22" s="126"/>
      <c r="I22" s="394"/>
      <c r="J22" s="91"/>
      <c r="K22" s="100" t="str">
        <f t="shared" si="2"/>
        <v/>
      </c>
      <c r="L22" s="94"/>
      <c r="M22" s="101" t="str">
        <f t="shared" si="3"/>
        <v/>
      </c>
      <c r="N22" s="93"/>
    </row>
    <row r="23" spans="1:14" ht="12.75" customHeight="1" x14ac:dyDescent="0.2">
      <c r="A23" s="91"/>
      <c r="B23" s="96" t="s">
        <v>20</v>
      </c>
      <c r="C23" s="91"/>
      <c r="D23" s="122"/>
      <c r="E23" s="394"/>
      <c r="F23" s="91"/>
      <c r="G23" s="146"/>
      <c r="H23" s="108"/>
      <c r="I23" s="394"/>
      <c r="J23" s="91"/>
      <c r="K23" s="100" t="str">
        <f t="shared" si="2"/>
        <v/>
      </c>
      <c r="L23" s="94"/>
      <c r="M23" s="101" t="str">
        <f t="shared" si="3"/>
        <v/>
      </c>
      <c r="N23" s="93"/>
    </row>
    <row r="24" spans="1:14" ht="12.75" customHeight="1" x14ac:dyDescent="0.2">
      <c r="A24" s="91"/>
      <c r="B24" s="96" t="s">
        <v>21</v>
      </c>
      <c r="C24" s="91"/>
      <c r="D24" s="122"/>
      <c r="E24" s="394"/>
      <c r="F24" s="91"/>
      <c r="G24" s="125"/>
      <c r="H24" s="126"/>
      <c r="I24" s="394"/>
      <c r="J24" s="91"/>
      <c r="K24" s="100" t="str">
        <f t="shared" si="2"/>
        <v/>
      </c>
      <c r="L24" s="94"/>
      <c r="M24" s="101" t="str">
        <f t="shared" si="3"/>
        <v/>
      </c>
      <c r="N24" s="93"/>
    </row>
    <row r="25" spans="1:14" ht="12.75" customHeight="1" x14ac:dyDescent="0.2">
      <c r="A25" s="91"/>
      <c r="B25" s="105"/>
      <c r="C25" s="91"/>
      <c r="D25" s="122"/>
      <c r="E25" s="394"/>
      <c r="F25" s="91"/>
      <c r="G25" s="122"/>
      <c r="H25" s="122"/>
      <c r="I25" s="394"/>
      <c r="J25" s="91"/>
      <c r="K25" s="100" t="str">
        <f t="shared" si="2"/>
        <v/>
      </c>
      <c r="L25" s="94"/>
      <c r="M25" s="101" t="str">
        <f t="shared" si="3"/>
        <v/>
      </c>
      <c r="N25" s="93"/>
    </row>
    <row r="26" spans="1:14" ht="12.75" customHeight="1" x14ac:dyDescent="0.2">
      <c r="A26" s="91"/>
      <c r="B26" s="105"/>
      <c r="C26" s="91"/>
      <c r="D26" s="122"/>
      <c r="E26" s="394"/>
      <c r="F26" s="91"/>
      <c r="G26" s="122"/>
      <c r="H26" s="122"/>
      <c r="I26" s="394"/>
      <c r="J26" s="91"/>
      <c r="K26" s="100" t="str">
        <f t="shared" si="2"/>
        <v/>
      </c>
      <c r="L26" s="94"/>
      <c r="M26" s="101" t="str">
        <f t="shared" si="3"/>
        <v/>
      </c>
      <c r="N26" s="93"/>
    </row>
    <row r="27" spans="1:14" ht="12.75" customHeight="1" thickBot="1" x14ac:dyDescent="0.25">
      <c r="A27" s="91"/>
      <c r="B27" s="105"/>
      <c r="C27" s="91"/>
      <c r="D27" s="122"/>
      <c r="E27" s="394"/>
      <c r="F27" s="91"/>
      <c r="G27" s="122"/>
      <c r="H27" s="122"/>
      <c r="I27" s="395"/>
      <c r="J27" s="91"/>
      <c r="K27" s="100" t="str">
        <f t="shared" si="2"/>
        <v/>
      </c>
      <c r="L27" s="94"/>
      <c r="M27" s="101" t="str">
        <f t="shared" si="3"/>
        <v/>
      </c>
      <c r="N27" s="93"/>
    </row>
    <row r="28" spans="1:14" ht="12.75" customHeight="1" thickBot="1" x14ac:dyDescent="0.25">
      <c r="A28" s="91"/>
      <c r="B28" s="127" t="s">
        <v>22</v>
      </c>
      <c r="C28" s="128"/>
      <c r="D28" s="202">
        <f>SUM(D14:D27)</f>
        <v>0</v>
      </c>
      <c r="E28" s="201"/>
      <c r="F28" s="128"/>
      <c r="G28" s="200">
        <f>SUM(G14:G27)</f>
        <v>0</v>
      </c>
      <c r="H28" s="199">
        <f>SUM(H14:H27)</f>
        <v>0</v>
      </c>
      <c r="I28" s="192">
        <f>G28+H28</f>
        <v>0</v>
      </c>
      <c r="J28" s="128"/>
      <c r="K28" s="192" t="str">
        <f>IF(D28=0,"",D28-I28)</f>
        <v/>
      </c>
      <c r="L28" s="131"/>
      <c r="M28" s="191"/>
      <c r="N28" s="93"/>
    </row>
    <row r="29" spans="1:14" ht="3.75" customHeight="1" thickBot="1" x14ac:dyDescent="0.25">
      <c r="A29" s="91"/>
      <c r="B29" s="224"/>
      <c r="C29" s="6"/>
      <c r="D29" s="133"/>
      <c r="E29" s="134"/>
      <c r="F29" s="135"/>
      <c r="G29" s="136"/>
      <c r="H29" s="136"/>
      <c r="I29" s="136"/>
      <c r="J29" s="135"/>
      <c r="K29" s="136"/>
      <c r="L29" s="135"/>
      <c r="M29" s="137"/>
      <c r="N29" s="93"/>
    </row>
    <row r="30" spans="1:14" ht="26.25" thickBot="1" x14ac:dyDescent="0.25">
      <c r="A30" s="91"/>
      <c r="B30" s="300" t="s">
        <v>23</v>
      </c>
      <c r="C30" s="92"/>
      <c r="D30" s="197" t="s">
        <v>10</v>
      </c>
      <c r="E30" s="204" t="s">
        <v>11</v>
      </c>
      <c r="F30" s="92"/>
      <c r="G30" s="357" t="str">
        <f>IF(I39=0,"",IF(D39=0,"Preencher coluna Orçamento para melhor funcionamento da Planilha.",IF(I39&lt;(D39*80%),"Sinal Verde - Abaixo do Orçado",IF(D39=I39,"Sinal Amarelo - Igual ao Orçado",IF(D39&gt;I39,"Sinal Amarelo - Próximo ao Orçado","Sinal Vermelho - Passou do Orçado")))))</f>
        <v/>
      </c>
      <c r="H30" s="358"/>
      <c r="I30" s="204" t="s">
        <v>11</v>
      </c>
      <c r="J30" s="92"/>
      <c r="K30" s="198" t="s">
        <v>10</v>
      </c>
      <c r="L30" s="138"/>
      <c r="M30" s="198" t="s">
        <v>107</v>
      </c>
      <c r="N30" s="93"/>
    </row>
    <row r="31" spans="1:14" ht="12.75" customHeight="1" x14ac:dyDescent="0.2">
      <c r="A31" s="91"/>
      <c r="B31" s="121" t="s">
        <v>128</v>
      </c>
      <c r="C31" s="91"/>
      <c r="D31" s="122"/>
      <c r="E31" s="393" t="str">
        <f>IF(D39=0,"",D39/D130)</f>
        <v/>
      </c>
      <c r="F31" s="91"/>
      <c r="G31" s="97"/>
      <c r="H31" s="99"/>
      <c r="I31" s="393" t="str">
        <f>IF(I39=0,"",I39/I130)</f>
        <v/>
      </c>
      <c r="J31" s="91"/>
      <c r="K31" s="100" t="str">
        <f t="shared" ref="K31:K38" si="4">IF(D31=0,"",(D31-G31-H31))</f>
        <v/>
      </c>
      <c r="L31" s="94"/>
      <c r="M31" s="101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93"/>
    </row>
    <row r="32" spans="1:14" ht="12.75" customHeight="1" x14ac:dyDescent="0.2">
      <c r="A32" s="91"/>
      <c r="B32" s="96" t="s">
        <v>24</v>
      </c>
      <c r="C32" s="91"/>
      <c r="D32" s="122"/>
      <c r="E32" s="394"/>
      <c r="F32" s="91"/>
      <c r="G32" s="97"/>
      <c r="H32" s="99"/>
      <c r="I32" s="394"/>
      <c r="J32" s="91"/>
      <c r="K32" s="100" t="str">
        <f t="shared" si="4"/>
        <v/>
      </c>
      <c r="L32" s="94"/>
      <c r="M32" s="101" t="str">
        <f t="shared" si="5"/>
        <v/>
      </c>
      <c r="N32" s="93"/>
    </row>
    <row r="33" spans="1:14" ht="12.75" customHeight="1" x14ac:dyDescent="0.2">
      <c r="A33" s="91"/>
      <c r="B33" s="96" t="s">
        <v>25</v>
      </c>
      <c r="C33" s="91"/>
      <c r="D33" s="122"/>
      <c r="E33" s="394"/>
      <c r="F33" s="91"/>
      <c r="G33" s="122"/>
      <c r="H33" s="122"/>
      <c r="I33" s="394"/>
      <c r="J33" s="91"/>
      <c r="K33" s="100" t="str">
        <f t="shared" si="4"/>
        <v/>
      </c>
      <c r="L33" s="94"/>
      <c r="M33" s="101" t="str">
        <f t="shared" si="5"/>
        <v/>
      </c>
      <c r="N33" s="93"/>
    </row>
    <row r="34" spans="1:14" ht="12.75" customHeight="1" x14ac:dyDescent="0.2">
      <c r="A34" s="91"/>
      <c r="B34" s="96" t="s">
        <v>20</v>
      </c>
      <c r="C34" s="91"/>
      <c r="D34" s="122"/>
      <c r="E34" s="394"/>
      <c r="F34" s="91"/>
      <c r="G34" s="125"/>
      <c r="H34" s="126"/>
      <c r="I34" s="394"/>
      <c r="J34" s="91"/>
      <c r="K34" s="100" t="str">
        <f t="shared" si="4"/>
        <v/>
      </c>
      <c r="L34" s="94"/>
      <c r="M34" s="101" t="str">
        <f t="shared" si="5"/>
        <v/>
      </c>
      <c r="N34" s="93"/>
    </row>
    <row r="35" spans="1:14" ht="12.75" customHeight="1" x14ac:dyDescent="0.2">
      <c r="A35" s="91"/>
      <c r="B35" s="96" t="s">
        <v>21</v>
      </c>
      <c r="C35" s="91"/>
      <c r="D35" s="122"/>
      <c r="E35" s="394"/>
      <c r="F35" s="91"/>
      <c r="G35" s="122"/>
      <c r="H35" s="122"/>
      <c r="I35" s="394"/>
      <c r="J35" s="91"/>
      <c r="K35" s="100" t="str">
        <f t="shared" si="4"/>
        <v/>
      </c>
      <c r="L35" s="94"/>
      <c r="M35" s="101" t="str">
        <f t="shared" si="5"/>
        <v/>
      </c>
      <c r="N35" s="93"/>
    </row>
    <row r="36" spans="1:14" ht="12.75" customHeight="1" x14ac:dyDescent="0.2">
      <c r="A36" s="91"/>
      <c r="B36" s="105"/>
      <c r="C36" s="91"/>
      <c r="D36" s="122"/>
      <c r="E36" s="394"/>
      <c r="F36" s="91"/>
      <c r="G36" s="122"/>
      <c r="H36" s="122"/>
      <c r="I36" s="394"/>
      <c r="J36" s="91"/>
      <c r="K36" s="100" t="str">
        <f t="shared" si="4"/>
        <v/>
      </c>
      <c r="L36" s="94"/>
      <c r="M36" s="101" t="str">
        <f t="shared" si="5"/>
        <v/>
      </c>
      <c r="N36" s="93"/>
    </row>
    <row r="37" spans="1:14" ht="12.75" customHeight="1" x14ac:dyDescent="0.2">
      <c r="A37" s="91"/>
      <c r="B37" s="105"/>
      <c r="C37" s="91"/>
      <c r="D37" s="122"/>
      <c r="E37" s="394"/>
      <c r="F37" s="91"/>
      <c r="G37" s="122"/>
      <c r="H37" s="122"/>
      <c r="I37" s="394"/>
      <c r="J37" s="91"/>
      <c r="K37" s="100" t="str">
        <f t="shared" si="4"/>
        <v/>
      </c>
      <c r="L37" s="94"/>
      <c r="M37" s="101" t="str">
        <f t="shared" si="5"/>
        <v/>
      </c>
      <c r="N37" s="93"/>
    </row>
    <row r="38" spans="1:14" ht="13.5" customHeight="1" thickBot="1" x14ac:dyDescent="0.25">
      <c r="A38" s="91"/>
      <c r="B38" s="140"/>
      <c r="C38" s="91"/>
      <c r="D38" s="122"/>
      <c r="E38" s="395"/>
      <c r="F38" s="91"/>
      <c r="G38" s="122"/>
      <c r="H38" s="122"/>
      <c r="I38" s="395"/>
      <c r="J38" s="91"/>
      <c r="K38" s="100" t="str">
        <f t="shared" si="4"/>
        <v/>
      </c>
      <c r="L38" s="94"/>
      <c r="M38" s="101" t="str">
        <f t="shared" si="5"/>
        <v/>
      </c>
      <c r="N38" s="93"/>
    </row>
    <row r="39" spans="1:14" ht="13.5" thickBot="1" x14ac:dyDescent="0.25">
      <c r="A39" s="142"/>
      <c r="B39" s="203" t="s">
        <v>26</v>
      </c>
      <c r="C39" s="143"/>
      <c r="D39" s="205">
        <f>SUM(D31:D38)</f>
        <v>0</v>
      </c>
      <c r="E39" s="205"/>
      <c r="F39" s="143"/>
      <c r="G39" s="205">
        <f>SUM(G31:G38)</f>
        <v>0</v>
      </c>
      <c r="H39" s="205">
        <f>SUM(H31:H38)</f>
        <v>0</v>
      </c>
      <c r="I39" s="205">
        <f>G39+H39</f>
        <v>0</v>
      </c>
      <c r="J39" s="143"/>
      <c r="K39" s="192" t="str">
        <f>IF(D39=0,"",D39-I39)</f>
        <v/>
      </c>
      <c r="L39" s="144"/>
      <c r="M39" s="192"/>
      <c r="N39" s="93"/>
    </row>
    <row r="40" spans="1:14" ht="3.75" customHeight="1" thickBot="1" x14ac:dyDescent="0.25">
      <c r="A40" s="91"/>
      <c r="B40" s="132"/>
      <c r="C40" s="6"/>
      <c r="D40" s="133"/>
      <c r="E40" s="134"/>
      <c r="F40" s="135"/>
      <c r="G40" s="136"/>
      <c r="H40" s="136"/>
      <c r="I40" s="136"/>
      <c r="J40" s="135"/>
      <c r="K40" s="136"/>
      <c r="L40" s="135"/>
      <c r="M40" s="137"/>
      <c r="N40" s="93"/>
    </row>
    <row r="41" spans="1:14" ht="26.25" thickBot="1" x14ac:dyDescent="0.25">
      <c r="A41" s="91"/>
      <c r="B41" s="300" t="s">
        <v>27</v>
      </c>
      <c r="C41" s="92"/>
      <c r="D41" s="206" t="s">
        <v>10</v>
      </c>
      <c r="E41" s="204" t="s">
        <v>11</v>
      </c>
      <c r="F41" s="92"/>
      <c r="G41" s="357" t="str">
        <f>IF(I50=0,"",IF(D50=0,"Preencher coluna Orçamento para melhor funcionamento da Planilha.",IF(I50&lt;(D50*80%),"Sinal Verde - Abaixo do Orçado",IF(D50=I50,"Sinal Amarelo - Igual ao Orçado",IF(D50&gt;I50,"Sinal Amarelo - Próximo ao Orçado","Sinal Vermelho - Passou do Orçado")))))</f>
        <v/>
      </c>
      <c r="H41" s="358"/>
      <c r="I41" s="204" t="s">
        <v>11</v>
      </c>
      <c r="J41" s="92"/>
      <c r="K41" s="198" t="s">
        <v>10</v>
      </c>
      <c r="L41" s="138"/>
      <c r="M41" s="198" t="s">
        <v>107</v>
      </c>
      <c r="N41" s="93"/>
    </row>
    <row r="42" spans="1:14" ht="12.75" customHeight="1" x14ac:dyDescent="0.2">
      <c r="A42" s="91"/>
      <c r="B42" s="121" t="s">
        <v>28</v>
      </c>
      <c r="C42" s="91"/>
      <c r="D42" s="122"/>
      <c r="E42" s="393" t="str">
        <f>IF(D50=0,"",D50/D130)</f>
        <v/>
      </c>
      <c r="F42" s="91"/>
      <c r="G42" s="97"/>
      <c r="H42" s="99"/>
      <c r="I42" s="393" t="str">
        <f>IF(I50=0,"",I50/I130)</f>
        <v/>
      </c>
      <c r="J42" s="91"/>
      <c r="K42" s="100" t="str">
        <f t="shared" ref="K42:K49" si="6">IF(D42=0,"",(D42-G42-H42))</f>
        <v/>
      </c>
      <c r="L42" s="94"/>
      <c r="M42" s="101" t="str">
        <f t="shared" ref="M42:M49" si="7">IF((G42+H42)=0,"",IF(D42=0,"",IF((G42+H42)&lt;(D42*80%),"Abaixo do Orçado",IF(D42=(G42+H42),"Igual ao Orçado",IF(D42&gt;(G42+H42),"Próximo ao Orçado","Passou do Orçado")))))</f>
        <v/>
      </c>
      <c r="N42" s="93"/>
    </row>
    <row r="43" spans="1:14" x14ac:dyDescent="0.2">
      <c r="A43" s="91"/>
      <c r="B43" s="96" t="s">
        <v>29</v>
      </c>
      <c r="C43" s="91"/>
      <c r="D43" s="122"/>
      <c r="E43" s="394"/>
      <c r="F43" s="91"/>
      <c r="G43" s="97"/>
      <c r="H43" s="99"/>
      <c r="I43" s="394"/>
      <c r="J43" s="91"/>
      <c r="K43" s="100" t="str">
        <f t="shared" si="6"/>
        <v/>
      </c>
      <c r="L43" s="94"/>
      <c r="M43" s="101" t="str">
        <f t="shared" si="7"/>
        <v/>
      </c>
      <c r="N43" s="93"/>
    </row>
    <row r="44" spans="1:14" ht="12.75" customHeight="1" x14ac:dyDescent="0.2">
      <c r="A44" s="91"/>
      <c r="B44" s="96" t="s">
        <v>30</v>
      </c>
      <c r="C44" s="91"/>
      <c r="D44" s="122"/>
      <c r="E44" s="394"/>
      <c r="F44" s="91"/>
      <c r="G44" s="97"/>
      <c r="H44" s="99"/>
      <c r="I44" s="394"/>
      <c r="J44" s="91"/>
      <c r="K44" s="100" t="str">
        <f t="shared" si="6"/>
        <v/>
      </c>
      <c r="L44" s="94"/>
      <c r="M44" s="101" t="str">
        <f t="shared" si="7"/>
        <v/>
      </c>
      <c r="N44" s="93"/>
    </row>
    <row r="45" spans="1:14" ht="12.75" customHeight="1" x14ac:dyDescent="0.2">
      <c r="A45" s="91"/>
      <c r="B45" s="96" t="s">
        <v>20</v>
      </c>
      <c r="C45" s="91"/>
      <c r="D45" s="122"/>
      <c r="E45" s="394"/>
      <c r="F45" s="91"/>
      <c r="G45" s="97"/>
      <c r="H45" s="99"/>
      <c r="I45" s="394"/>
      <c r="J45" s="91"/>
      <c r="K45" s="100" t="str">
        <f t="shared" si="6"/>
        <v/>
      </c>
      <c r="L45" s="94"/>
      <c r="M45" s="101" t="str">
        <f t="shared" si="7"/>
        <v/>
      </c>
      <c r="N45" s="93"/>
    </row>
    <row r="46" spans="1:14" ht="12.75" customHeight="1" x14ac:dyDescent="0.2">
      <c r="A46" s="91"/>
      <c r="B46" s="96" t="s">
        <v>21</v>
      </c>
      <c r="C46" s="91"/>
      <c r="D46" s="122"/>
      <c r="E46" s="394"/>
      <c r="F46" s="91"/>
      <c r="G46" s="97"/>
      <c r="H46" s="99"/>
      <c r="I46" s="394"/>
      <c r="J46" s="91"/>
      <c r="K46" s="100" t="str">
        <f t="shared" si="6"/>
        <v/>
      </c>
      <c r="L46" s="94"/>
      <c r="M46" s="101" t="str">
        <f t="shared" si="7"/>
        <v/>
      </c>
      <c r="N46" s="93"/>
    </row>
    <row r="47" spans="1:14" ht="12.75" customHeight="1" x14ac:dyDescent="0.2">
      <c r="A47" s="91"/>
      <c r="B47" s="105"/>
      <c r="C47" s="91"/>
      <c r="D47" s="122"/>
      <c r="E47" s="394"/>
      <c r="F47" s="91"/>
      <c r="G47" s="106"/>
      <c r="H47" s="139"/>
      <c r="I47" s="394"/>
      <c r="J47" s="91"/>
      <c r="K47" s="100" t="str">
        <f t="shared" si="6"/>
        <v/>
      </c>
      <c r="L47" s="94"/>
      <c r="M47" s="101" t="str">
        <f t="shared" si="7"/>
        <v/>
      </c>
      <c r="N47" s="93"/>
    </row>
    <row r="48" spans="1:14" ht="12.75" customHeight="1" x14ac:dyDescent="0.2">
      <c r="A48" s="91"/>
      <c r="B48" s="105"/>
      <c r="C48" s="91"/>
      <c r="D48" s="122"/>
      <c r="E48" s="394"/>
      <c r="F48" s="91"/>
      <c r="G48" s="125"/>
      <c r="H48" s="126"/>
      <c r="I48" s="394"/>
      <c r="J48" s="91"/>
      <c r="K48" s="100" t="str">
        <f t="shared" si="6"/>
        <v/>
      </c>
      <c r="L48" s="94"/>
      <c r="M48" s="101" t="str">
        <f t="shared" si="7"/>
        <v/>
      </c>
      <c r="N48" s="93"/>
    </row>
    <row r="49" spans="1:14" ht="13.5" customHeight="1" thickBot="1" x14ac:dyDescent="0.25">
      <c r="A49" s="91"/>
      <c r="B49" s="140"/>
      <c r="C49" s="91"/>
      <c r="D49" s="122"/>
      <c r="E49" s="395"/>
      <c r="F49" s="91"/>
      <c r="G49" s="122"/>
      <c r="H49" s="122"/>
      <c r="I49" s="395"/>
      <c r="J49" s="91"/>
      <c r="K49" s="100" t="str">
        <f t="shared" si="6"/>
        <v/>
      </c>
      <c r="L49" s="94"/>
      <c r="M49" s="101" t="str">
        <f t="shared" si="7"/>
        <v/>
      </c>
      <c r="N49" s="93"/>
    </row>
    <row r="50" spans="1:14" ht="13.5" thickBot="1" x14ac:dyDescent="0.25">
      <c r="A50" s="91"/>
      <c r="B50" s="207" t="s">
        <v>31</v>
      </c>
      <c r="C50" s="128"/>
      <c r="D50" s="208">
        <f>SUM(D42:D49)</f>
        <v>0</v>
      </c>
      <c r="E50" s="205"/>
      <c r="F50" s="128"/>
      <c r="G50" s="208">
        <f>SUM(G42:G49)</f>
        <v>0</v>
      </c>
      <c r="H50" s="209">
        <f>SUM(H42:H49)</f>
        <v>0</v>
      </c>
      <c r="I50" s="205">
        <f>G50+H50</f>
        <v>0</v>
      </c>
      <c r="J50" s="128"/>
      <c r="K50" s="192" t="str">
        <f>IF(D50=0,"",D50-I50)</f>
        <v/>
      </c>
      <c r="L50" s="145"/>
      <c r="M50" s="210"/>
      <c r="N50" s="93"/>
    </row>
    <row r="51" spans="1:14" ht="3.75" customHeight="1" thickBot="1" x14ac:dyDescent="0.25">
      <c r="A51" s="91"/>
      <c r="B51" s="132"/>
      <c r="C51" s="6"/>
      <c r="D51" s="133"/>
      <c r="E51" s="134"/>
      <c r="F51" s="135"/>
      <c r="G51" s="136"/>
      <c r="H51" s="136"/>
      <c r="I51" s="136"/>
      <c r="J51" s="135"/>
      <c r="K51" s="136"/>
      <c r="L51" s="135"/>
      <c r="M51" s="137"/>
      <c r="N51" s="93"/>
    </row>
    <row r="52" spans="1:14" ht="27" customHeight="1" thickBot="1" x14ac:dyDescent="0.25">
      <c r="A52" s="91"/>
      <c r="B52" s="300" t="s">
        <v>121</v>
      </c>
      <c r="C52" s="92"/>
      <c r="D52" s="206" t="s">
        <v>10</v>
      </c>
      <c r="E52" s="204" t="s">
        <v>11</v>
      </c>
      <c r="F52" s="92"/>
      <c r="G52" s="357" t="str">
        <f>IF(I62=0,"",IF(D62=0,"Preencher coluna Orçamento para melhor funcionamento da Planilha.",IF(I62&lt;(D62*80%),"Sinal Verde - Abaixo do Orçado",IF(D62=I62,"Sinal Amarelo - Igual ao Orçado",IF(D62&gt;I62,"Sinal Amarelo - Próximo ao Orçado","Sinal Vermelho - Passou do Orçado")))))</f>
        <v/>
      </c>
      <c r="H52" s="358"/>
      <c r="I52" s="204" t="s">
        <v>11</v>
      </c>
      <c r="J52" s="92"/>
      <c r="K52" s="198" t="s">
        <v>10</v>
      </c>
      <c r="L52" s="138"/>
      <c r="M52" s="198" t="s">
        <v>107</v>
      </c>
      <c r="N52" s="93"/>
    </row>
    <row r="53" spans="1:14" ht="12.75" customHeight="1" x14ac:dyDescent="0.2">
      <c r="A53" s="91"/>
      <c r="B53" s="121" t="s">
        <v>112</v>
      </c>
      <c r="C53" s="91"/>
      <c r="D53" s="122"/>
      <c r="E53" s="393" t="str">
        <f>IF(D62=0,"",D62/D130)</f>
        <v/>
      </c>
      <c r="F53" s="91"/>
      <c r="G53" s="122"/>
      <c r="H53" s="122"/>
      <c r="I53" s="393" t="str">
        <f>IF(I62=0,"",I62/I130)</f>
        <v/>
      </c>
      <c r="J53" s="91"/>
      <c r="K53" s="100" t="str">
        <f t="shared" ref="K53:K61" si="8">IF(D53=0,"",(D53-G53-H53))</f>
        <v/>
      </c>
      <c r="L53" s="94"/>
      <c r="M53" s="101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93"/>
    </row>
    <row r="54" spans="1:14" x14ac:dyDescent="0.2">
      <c r="A54" s="91"/>
      <c r="B54" s="96" t="s">
        <v>47</v>
      </c>
      <c r="C54" s="91"/>
      <c r="D54" s="122"/>
      <c r="E54" s="394"/>
      <c r="F54" s="91"/>
      <c r="G54" s="122"/>
      <c r="H54" s="122"/>
      <c r="I54" s="394"/>
      <c r="J54" s="91"/>
      <c r="K54" s="100" t="str">
        <f t="shared" si="8"/>
        <v/>
      </c>
      <c r="L54" s="94"/>
      <c r="M54" s="101" t="str">
        <f t="shared" si="9"/>
        <v/>
      </c>
      <c r="N54" s="93"/>
    </row>
    <row r="55" spans="1:14" ht="12.75" customHeight="1" x14ac:dyDescent="0.2">
      <c r="A55" s="91"/>
      <c r="B55" s="96" t="s">
        <v>48</v>
      </c>
      <c r="C55" s="91"/>
      <c r="D55" s="122"/>
      <c r="E55" s="394"/>
      <c r="F55" s="91"/>
      <c r="G55" s="122"/>
      <c r="H55" s="122"/>
      <c r="I55" s="394"/>
      <c r="J55" s="91"/>
      <c r="K55" s="100" t="str">
        <f t="shared" si="8"/>
        <v/>
      </c>
      <c r="L55" s="94"/>
      <c r="M55" s="101" t="str">
        <f t="shared" si="9"/>
        <v/>
      </c>
      <c r="N55" s="93"/>
    </row>
    <row r="56" spans="1:14" ht="12.75" customHeight="1" x14ac:dyDescent="0.2">
      <c r="A56" s="91"/>
      <c r="B56" s="96" t="s">
        <v>127</v>
      </c>
      <c r="C56" s="91"/>
      <c r="D56" s="122"/>
      <c r="E56" s="394"/>
      <c r="F56" s="91"/>
      <c r="G56" s="122"/>
      <c r="H56" s="122"/>
      <c r="I56" s="394"/>
      <c r="J56" s="91"/>
      <c r="K56" s="100" t="str">
        <f t="shared" si="8"/>
        <v/>
      </c>
      <c r="L56" s="94"/>
      <c r="M56" s="101" t="str">
        <f t="shared" si="9"/>
        <v/>
      </c>
      <c r="N56" s="93"/>
    </row>
    <row r="57" spans="1:14" ht="12.75" customHeight="1" x14ac:dyDescent="0.2">
      <c r="A57" s="91"/>
      <c r="B57" s="96" t="s">
        <v>38</v>
      </c>
      <c r="C57" s="91"/>
      <c r="D57" s="122"/>
      <c r="E57" s="394"/>
      <c r="F57" s="91"/>
      <c r="G57" s="122"/>
      <c r="H57" s="122"/>
      <c r="I57" s="394"/>
      <c r="J57" s="91"/>
      <c r="K57" s="100" t="str">
        <f t="shared" si="8"/>
        <v/>
      </c>
      <c r="L57" s="94"/>
      <c r="M57" s="101" t="str">
        <f t="shared" si="9"/>
        <v/>
      </c>
      <c r="N57" s="93"/>
    </row>
    <row r="58" spans="1:14" ht="12.75" customHeight="1" x14ac:dyDescent="0.2">
      <c r="A58" s="91"/>
      <c r="B58" s="96" t="s">
        <v>39</v>
      </c>
      <c r="C58" s="91"/>
      <c r="D58" s="122"/>
      <c r="E58" s="394"/>
      <c r="F58" s="91"/>
      <c r="G58" s="122"/>
      <c r="H58" s="122"/>
      <c r="I58" s="394"/>
      <c r="J58" s="91"/>
      <c r="K58" s="100" t="str">
        <f t="shared" si="8"/>
        <v/>
      </c>
      <c r="L58" s="94"/>
      <c r="M58" s="101" t="str">
        <f t="shared" si="9"/>
        <v/>
      </c>
      <c r="N58" s="93"/>
    </row>
    <row r="59" spans="1:14" ht="12.75" customHeight="1" x14ac:dyDescent="0.2">
      <c r="A59" s="91"/>
      <c r="B59" s="96"/>
      <c r="C59" s="91"/>
      <c r="D59" s="122"/>
      <c r="E59" s="394"/>
      <c r="F59" s="91"/>
      <c r="G59" s="122"/>
      <c r="H59" s="122"/>
      <c r="I59" s="394"/>
      <c r="J59" s="91"/>
      <c r="K59" s="100" t="str">
        <f t="shared" si="8"/>
        <v/>
      </c>
      <c r="L59" s="94"/>
      <c r="M59" s="101" t="str">
        <f t="shared" si="9"/>
        <v/>
      </c>
      <c r="N59" s="93"/>
    </row>
    <row r="60" spans="1:14" ht="12.75" customHeight="1" x14ac:dyDescent="0.2">
      <c r="A60" s="91"/>
      <c r="B60" s="96"/>
      <c r="C60" s="91"/>
      <c r="D60" s="122"/>
      <c r="E60" s="394"/>
      <c r="F60" s="91"/>
      <c r="G60" s="122"/>
      <c r="H60" s="122"/>
      <c r="I60" s="394"/>
      <c r="J60" s="91"/>
      <c r="K60" s="100" t="str">
        <f t="shared" si="8"/>
        <v/>
      </c>
      <c r="L60" s="94"/>
      <c r="M60" s="101" t="str">
        <f t="shared" si="9"/>
        <v/>
      </c>
      <c r="N60" s="93"/>
    </row>
    <row r="61" spans="1:14" ht="13.5" customHeight="1" thickBot="1" x14ac:dyDescent="0.25">
      <c r="A61" s="91"/>
      <c r="B61" s="140"/>
      <c r="C61" s="128"/>
      <c r="D61" s="146"/>
      <c r="E61" s="395"/>
      <c r="F61" s="91"/>
      <c r="G61" s="146"/>
      <c r="H61" s="146"/>
      <c r="I61" s="395"/>
      <c r="J61" s="91"/>
      <c r="K61" s="100" t="str">
        <f t="shared" si="8"/>
        <v/>
      </c>
      <c r="L61" s="94"/>
      <c r="M61" s="101" t="str">
        <f t="shared" si="9"/>
        <v/>
      </c>
      <c r="N61" s="93"/>
    </row>
    <row r="62" spans="1:14" ht="13.5" thickBot="1" x14ac:dyDescent="0.25">
      <c r="A62" s="91"/>
      <c r="B62" s="207" t="s">
        <v>40</v>
      </c>
      <c r="C62" s="128"/>
      <c r="D62" s="205">
        <f>SUM(D53:D61)</f>
        <v>0</v>
      </c>
      <c r="E62" s="211"/>
      <c r="F62" s="128"/>
      <c r="G62" s="202">
        <f>SUM(G53:G61)</f>
        <v>0</v>
      </c>
      <c r="H62" s="212">
        <f>SUM(H53:H61)</f>
        <v>0</v>
      </c>
      <c r="I62" s="211">
        <f>G62+H62</f>
        <v>0</v>
      </c>
      <c r="J62" s="128"/>
      <c r="K62" s="192" t="str">
        <f>IF(D62=0,"",D62-I62)</f>
        <v/>
      </c>
      <c r="L62" s="145"/>
      <c r="M62" s="192"/>
      <c r="N62" s="93"/>
    </row>
    <row r="63" spans="1:14" ht="3.75" customHeight="1" thickBot="1" x14ac:dyDescent="0.25">
      <c r="A63" s="91"/>
      <c r="B63" s="132"/>
      <c r="C63" s="6"/>
      <c r="D63" s="133"/>
      <c r="E63" s="134"/>
      <c r="F63" s="135"/>
      <c r="G63" s="136"/>
      <c r="H63" s="136"/>
      <c r="I63" s="136"/>
      <c r="J63" s="135"/>
      <c r="K63" s="136"/>
      <c r="L63" s="135"/>
      <c r="M63" s="137"/>
      <c r="N63" s="93"/>
    </row>
    <row r="64" spans="1:14" ht="26.25" thickBot="1" x14ac:dyDescent="0.25">
      <c r="A64" s="91"/>
      <c r="B64" s="300" t="s">
        <v>41</v>
      </c>
      <c r="C64" s="92"/>
      <c r="D64" s="206" t="s">
        <v>10</v>
      </c>
      <c r="E64" s="204" t="s">
        <v>11</v>
      </c>
      <c r="F64" s="92"/>
      <c r="G64" s="357" t="str">
        <f>IF(I74=0,"",IF(D74=0,"Preencher coluna Orçamento para melhor funcionamento da Planilha.",IF(I74&lt;(D74*80%),"Sinal Verde - Abaixo do Orçado",IF(D74=I74,"Sinal Amarelo - Igual ao Orçado",IF(D74&gt;I74,"Sinal Amarelo - Próximo ao Orçado","Sinal Vermelho - Passou do Orçado")))))</f>
        <v/>
      </c>
      <c r="H64" s="358"/>
      <c r="I64" s="204" t="s">
        <v>11</v>
      </c>
      <c r="J64" s="92"/>
      <c r="K64" s="198" t="s">
        <v>10</v>
      </c>
      <c r="L64" s="138"/>
      <c r="M64" s="198" t="s">
        <v>107</v>
      </c>
      <c r="N64" s="93"/>
    </row>
    <row r="65" spans="1:14" ht="12.75" customHeight="1" x14ac:dyDescent="0.2">
      <c r="A65" s="91"/>
      <c r="B65" s="121" t="s">
        <v>42</v>
      </c>
      <c r="C65" s="91"/>
      <c r="D65" s="122"/>
      <c r="E65" s="393" t="str">
        <f>IF(D74=0,"",D74/D130)</f>
        <v/>
      </c>
      <c r="F65" s="91"/>
      <c r="G65" s="97"/>
      <c r="H65" s="99"/>
      <c r="I65" s="393" t="str">
        <f>IF(I74=0,"",I74/I130)</f>
        <v/>
      </c>
      <c r="J65" s="91"/>
      <c r="K65" s="100" t="str">
        <f t="shared" ref="K65:K73" si="10">IF(D65=0,"",(D65-G65-H65))</f>
        <v/>
      </c>
      <c r="L65" s="94"/>
      <c r="M65" s="101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93"/>
    </row>
    <row r="66" spans="1:14" x14ac:dyDescent="0.2">
      <c r="A66" s="91"/>
      <c r="B66" s="96" t="s">
        <v>43</v>
      </c>
      <c r="C66" s="91"/>
      <c r="D66" s="122"/>
      <c r="E66" s="394"/>
      <c r="F66" s="91"/>
      <c r="G66" s="97"/>
      <c r="H66" s="99"/>
      <c r="I66" s="394"/>
      <c r="J66" s="91"/>
      <c r="K66" s="100" t="str">
        <f t="shared" si="10"/>
        <v/>
      </c>
      <c r="L66" s="94"/>
      <c r="M66" s="101" t="str">
        <f t="shared" si="11"/>
        <v/>
      </c>
      <c r="N66" s="93"/>
    </row>
    <row r="67" spans="1:14" ht="12.75" customHeight="1" x14ac:dyDescent="0.2">
      <c r="A67" s="91"/>
      <c r="B67" s="96" t="s">
        <v>44</v>
      </c>
      <c r="C67" s="91"/>
      <c r="D67" s="122"/>
      <c r="E67" s="394"/>
      <c r="F67" s="91"/>
      <c r="G67" s="97"/>
      <c r="H67" s="99"/>
      <c r="I67" s="394"/>
      <c r="J67" s="91"/>
      <c r="K67" s="100" t="str">
        <f t="shared" si="10"/>
        <v/>
      </c>
      <c r="L67" s="94"/>
      <c r="M67" s="101" t="str">
        <f t="shared" si="11"/>
        <v/>
      </c>
      <c r="N67" s="93"/>
    </row>
    <row r="68" spans="1:14" ht="12.75" customHeight="1" x14ac:dyDescent="0.2">
      <c r="A68" s="91"/>
      <c r="B68" s="96" t="s">
        <v>45</v>
      </c>
      <c r="C68" s="91"/>
      <c r="D68" s="122"/>
      <c r="E68" s="394"/>
      <c r="F68" s="91"/>
      <c r="G68" s="97"/>
      <c r="H68" s="99"/>
      <c r="I68" s="394"/>
      <c r="J68" s="91"/>
      <c r="K68" s="100" t="str">
        <f t="shared" si="10"/>
        <v/>
      </c>
      <c r="L68" s="94"/>
      <c r="M68" s="101" t="str">
        <f t="shared" si="11"/>
        <v/>
      </c>
      <c r="N68" s="93"/>
    </row>
    <row r="69" spans="1:14" ht="12.75" customHeight="1" x14ac:dyDescent="0.2">
      <c r="A69" s="91"/>
      <c r="B69" s="96" t="s">
        <v>38</v>
      </c>
      <c r="C69" s="91"/>
      <c r="D69" s="122"/>
      <c r="E69" s="394"/>
      <c r="F69" s="91"/>
      <c r="G69" s="97"/>
      <c r="H69" s="99"/>
      <c r="I69" s="394"/>
      <c r="J69" s="91"/>
      <c r="K69" s="100" t="str">
        <f t="shared" si="10"/>
        <v/>
      </c>
      <c r="L69" s="94"/>
      <c r="M69" s="101" t="str">
        <f t="shared" si="11"/>
        <v/>
      </c>
      <c r="N69" s="93"/>
    </row>
    <row r="70" spans="1:14" ht="12.75" customHeight="1" x14ac:dyDescent="0.2">
      <c r="A70" s="91"/>
      <c r="B70" s="96" t="s">
        <v>39</v>
      </c>
      <c r="C70" s="91"/>
      <c r="D70" s="122"/>
      <c r="E70" s="394"/>
      <c r="F70" s="91"/>
      <c r="G70" s="97"/>
      <c r="H70" s="99"/>
      <c r="I70" s="394"/>
      <c r="J70" s="91"/>
      <c r="K70" s="100" t="str">
        <f t="shared" si="10"/>
        <v/>
      </c>
      <c r="L70" s="94"/>
      <c r="M70" s="101" t="str">
        <f t="shared" si="11"/>
        <v/>
      </c>
      <c r="N70" s="93"/>
    </row>
    <row r="71" spans="1:14" ht="12.75" customHeight="1" x14ac:dyDescent="0.2">
      <c r="A71" s="91"/>
      <c r="B71" s="105"/>
      <c r="C71" s="91"/>
      <c r="D71" s="122"/>
      <c r="E71" s="394"/>
      <c r="F71" s="91"/>
      <c r="G71" s="125"/>
      <c r="H71" s="126"/>
      <c r="I71" s="394"/>
      <c r="J71" s="91"/>
      <c r="K71" s="100" t="str">
        <f t="shared" si="10"/>
        <v/>
      </c>
      <c r="L71" s="94"/>
      <c r="M71" s="101" t="str">
        <f t="shared" si="11"/>
        <v/>
      </c>
      <c r="N71" s="93"/>
    </row>
    <row r="72" spans="1:14" ht="12.75" customHeight="1" x14ac:dyDescent="0.2">
      <c r="A72" s="91"/>
      <c r="B72" s="105"/>
      <c r="C72" s="91"/>
      <c r="D72" s="122"/>
      <c r="E72" s="394"/>
      <c r="F72" s="91"/>
      <c r="G72" s="122"/>
      <c r="H72" s="122"/>
      <c r="I72" s="394"/>
      <c r="J72" s="91"/>
      <c r="K72" s="100" t="str">
        <f t="shared" si="10"/>
        <v/>
      </c>
      <c r="L72" s="94"/>
      <c r="M72" s="101" t="str">
        <f t="shared" si="11"/>
        <v/>
      </c>
      <c r="N72" s="93"/>
    </row>
    <row r="73" spans="1:14" ht="13.5" customHeight="1" thickBot="1" x14ac:dyDescent="0.25">
      <c r="A73" s="91"/>
      <c r="B73" s="105"/>
      <c r="C73" s="91"/>
      <c r="D73" s="122"/>
      <c r="E73" s="395"/>
      <c r="F73" s="91"/>
      <c r="G73" s="122"/>
      <c r="H73" s="122"/>
      <c r="I73" s="395"/>
      <c r="J73" s="91"/>
      <c r="K73" s="100" t="str">
        <f t="shared" si="10"/>
        <v/>
      </c>
      <c r="L73" s="94"/>
      <c r="M73" s="101" t="str">
        <f t="shared" si="11"/>
        <v/>
      </c>
      <c r="N73" s="93"/>
    </row>
    <row r="74" spans="1:14" ht="13.5" thickBot="1" x14ac:dyDescent="0.25">
      <c r="A74" s="91"/>
      <c r="B74" s="203" t="s">
        <v>46</v>
      </c>
      <c r="C74" s="128"/>
      <c r="D74" s="208">
        <f>SUM(D65:D73)</f>
        <v>0</v>
      </c>
      <c r="E74" s="205"/>
      <c r="F74" s="128"/>
      <c r="G74" s="208">
        <f>SUM(G65:G73)</f>
        <v>0</v>
      </c>
      <c r="H74" s="209">
        <f>SUM(H65:H73)</f>
        <v>0</v>
      </c>
      <c r="I74" s="205">
        <f>G74+H74</f>
        <v>0</v>
      </c>
      <c r="J74" s="128"/>
      <c r="K74" s="192" t="str">
        <f>IF(D74=0,"",D74-I74)</f>
        <v/>
      </c>
      <c r="L74" s="145"/>
      <c r="M74" s="210"/>
      <c r="N74" s="93"/>
    </row>
    <row r="75" spans="1:14" ht="3.75" customHeight="1" thickBot="1" x14ac:dyDescent="0.25">
      <c r="A75" s="91"/>
      <c r="B75" s="132"/>
      <c r="C75" s="6"/>
      <c r="D75" s="133"/>
      <c r="E75" s="134"/>
      <c r="F75" s="135"/>
      <c r="G75" s="136"/>
      <c r="H75" s="136"/>
      <c r="I75" s="136"/>
      <c r="J75" s="135"/>
      <c r="K75" s="136"/>
      <c r="L75" s="135"/>
      <c r="M75" s="137"/>
      <c r="N75" s="93"/>
    </row>
    <row r="76" spans="1:14" ht="26.25" thickBot="1" x14ac:dyDescent="0.25">
      <c r="A76" s="91"/>
      <c r="B76" s="300" t="s">
        <v>122</v>
      </c>
      <c r="C76" s="92"/>
      <c r="D76" s="206" t="s">
        <v>10</v>
      </c>
      <c r="E76" s="204" t="s">
        <v>11</v>
      </c>
      <c r="F76" s="92"/>
      <c r="G76" s="357" t="str">
        <f>IF(I89=0,"",IF(D89=0,"Preencher coluna Orçamento para melhor funcionamento da Planilha.",IF(I89&lt;(D89*80%),"Sinal Verde - Abaixo do Orçado",IF(D89=I89,"Sinal Amarelo - Igual ao Orçado",IF(D89&gt;I89,"Sinal Amarelo - Próximo ao Orçado","Sinal Vermelho - Passou do Orçado")))))</f>
        <v/>
      </c>
      <c r="H76" s="358"/>
      <c r="I76" s="204" t="s">
        <v>11</v>
      </c>
      <c r="J76" s="92"/>
      <c r="K76" s="198" t="s">
        <v>10</v>
      </c>
      <c r="L76" s="138"/>
      <c r="M76" s="198" t="s">
        <v>107</v>
      </c>
      <c r="N76" s="93"/>
    </row>
    <row r="77" spans="1:14" ht="12.75" customHeight="1" x14ac:dyDescent="0.2">
      <c r="A77" s="91"/>
      <c r="B77" s="121" t="s">
        <v>32</v>
      </c>
      <c r="C77" s="91"/>
      <c r="D77" s="122"/>
      <c r="E77" s="393" t="str">
        <f>IF(D89=0,"",D89/D130)</f>
        <v/>
      </c>
      <c r="F77" s="91"/>
      <c r="G77" s="97"/>
      <c r="H77" s="99"/>
      <c r="I77" s="393" t="str">
        <f>IF(I89=0,"",I89/I130)</f>
        <v/>
      </c>
      <c r="J77" s="91"/>
      <c r="K77" s="100" t="str">
        <f t="shared" ref="K77:K88" si="12">IF(D77=0,"",(D77-G77-H77))</f>
        <v/>
      </c>
      <c r="L77" s="94"/>
      <c r="M77" s="101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93"/>
    </row>
    <row r="78" spans="1:14" x14ac:dyDescent="0.2">
      <c r="A78" s="91"/>
      <c r="B78" s="96" t="s">
        <v>33</v>
      </c>
      <c r="C78" s="91"/>
      <c r="D78" s="122"/>
      <c r="E78" s="394"/>
      <c r="F78" s="91"/>
      <c r="G78" s="97"/>
      <c r="H78" s="99"/>
      <c r="I78" s="394"/>
      <c r="J78" s="91"/>
      <c r="K78" s="100" t="str">
        <f t="shared" si="12"/>
        <v/>
      </c>
      <c r="L78" s="94"/>
      <c r="M78" s="101" t="str">
        <f t="shared" si="13"/>
        <v/>
      </c>
      <c r="N78" s="93"/>
    </row>
    <row r="79" spans="1:14" ht="12.75" customHeight="1" x14ac:dyDescent="0.2">
      <c r="A79" s="91"/>
      <c r="B79" s="96" t="s">
        <v>34</v>
      </c>
      <c r="C79" s="91"/>
      <c r="D79" s="122"/>
      <c r="E79" s="394"/>
      <c r="F79" s="91"/>
      <c r="G79" s="97"/>
      <c r="H79" s="99"/>
      <c r="I79" s="394"/>
      <c r="J79" s="91"/>
      <c r="K79" s="100" t="str">
        <f t="shared" si="12"/>
        <v/>
      </c>
      <c r="L79" s="94"/>
      <c r="M79" s="101" t="str">
        <f t="shared" si="13"/>
        <v/>
      </c>
      <c r="N79" s="93"/>
    </row>
    <row r="80" spans="1:14" ht="12.75" customHeight="1" x14ac:dyDescent="0.2">
      <c r="A80" s="91"/>
      <c r="B80" s="96" t="s">
        <v>35</v>
      </c>
      <c r="C80" s="91"/>
      <c r="D80" s="122"/>
      <c r="E80" s="394"/>
      <c r="F80" s="91"/>
      <c r="G80" s="97"/>
      <c r="H80" s="99"/>
      <c r="I80" s="394"/>
      <c r="J80" s="91"/>
      <c r="K80" s="100" t="str">
        <f t="shared" si="12"/>
        <v/>
      </c>
      <c r="L80" s="94"/>
      <c r="M80" s="101" t="str">
        <f t="shared" si="13"/>
        <v/>
      </c>
      <c r="N80" s="93"/>
    </row>
    <row r="81" spans="1:14" ht="12.75" customHeight="1" x14ac:dyDescent="0.2">
      <c r="A81" s="91"/>
      <c r="B81" s="96" t="s">
        <v>129</v>
      </c>
      <c r="C81" s="91"/>
      <c r="D81" s="122"/>
      <c r="E81" s="394"/>
      <c r="F81" s="91"/>
      <c r="G81" s="97"/>
      <c r="H81" s="99"/>
      <c r="I81" s="394"/>
      <c r="J81" s="91"/>
      <c r="K81" s="100" t="str">
        <f t="shared" si="12"/>
        <v/>
      </c>
      <c r="L81" s="94"/>
      <c r="M81" s="101" t="str">
        <f t="shared" si="13"/>
        <v/>
      </c>
      <c r="N81" s="93"/>
    </row>
    <row r="82" spans="1:14" ht="12.75" customHeight="1" x14ac:dyDescent="0.2">
      <c r="A82" s="91"/>
      <c r="B82" s="96" t="s">
        <v>36</v>
      </c>
      <c r="C82" s="91"/>
      <c r="D82" s="122"/>
      <c r="E82" s="394"/>
      <c r="F82" s="91"/>
      <c r="G82" s="97"/>
      <c r="H82" s="99"/>
      <c r="I82" s="394"/>
      <c r="J82" s="91"/>
      <c r="K82" s="100" t="str">
        <f t="shared" si="12"/>
        <v/>
      </c>
      <c r="L82" s="94"/>
      <c r="M82" s="101" t="str">
        <f t="shared" si="13"/>
        <v/>
      </c>
      <c r="N82" s="93"/>
    </row>
    <row r="83" spans="1:14" ht="12.75" customHeight="1" x14ac:dyDescent="0.2">
      <c r="A83" s="91"/>
      <c r="B83" s="96" t="s">
        <v>37</v>
      </c>
      <c r="C83" s="91"/>
      <c r="D83" s="122"/>
      <c r="E83" s="394"/>
      <c r="F83" s="91"/>
      <c r="G83" s="97"/>
      <c r="H83" s="99"/>
      <c r="I83" s="394"/>
      <c r="J83" s="91"/>
      <c r="K83" s="100" t="str">
        <f t="shared" si="12"/>
        <v/>
      </c>
      <c r="L83" s="94"/>
      <c r="M83" s="101" t="str">
        <f t="shared" si="13"/>
        <v/>
      </c>
      <c r="N83" s="93"/>
    </row>
    <row r="84" spans="1:14" ht="12.75" customHeight="1" x14ac:dyDescent="0.2">
      <c r="A84" s="91"/>
      <c r="B84" s="96" t="s">
        <v>38</v>
      </c>
      <c r="C84" s="91"/>
      <c r="D84" s="122"/>
      <c r="E84" s="394"/>
      <c r="F84" s="91"/>
      <c r="G84" s="97"/>
      <c r="H84" s="99"/>
      <c r="I84" s="394"/>
      <c r="J84" s="91"/>
      <c r="K84" s="100" t="str">
        <f t="shared" si="12"/>
        <v/>
      </c>
      <c r="L84" s="94"/>
      <c r="M84" s="101" t="str">
        <f t="shared" si="13"/>
        <v/>
      </c>
      <c r="N84" s="93"/>
    </row>
    <row r="85" spans="1:14" ht="12.75" customHeight="1" x14ac:dyDescent="0.2">
      <c r="A85" s="91"/>
      <c r="B85" s="96" t="s">
        <v>39</v>
      </c>
      <c r="C85" s="91"/>
      <c r="D85" s="122"/>
      <c r="E85" s="394"/>
      <c r="F85" s="91"/>
      <c r="G85" s="97"/>
      <c r="H85" s="99"/>
      <c r="I85" s="394"/>
      <c r="J85" s="91"/>
      <c r="K85" s="100" t="str">
        <f t="shared" si="12"/>
        <v/>
      </c>
      <c r="L85" s="94"/>
      <c r="M85" s="101" t="str">
        <f t="shared" si="13"/>
        <v/>
      </c>
      <c r="N85" s="93"/>
    </row>
    <row r="86" spans="1:14" ht="12.75" customHeight="1" x14ac:dyDescent="0.2">
      <c r="A86" s="91"/>
      <c r="B86" s="105"/>
      <c r="C86" s="91"/>
      <c r="D86" s="122"/>
      <c r="E86" s="394"/>
      <c r="F86" s="91"/>
      <c r="G86" s="125"/>
      <c r="H86" s="126"/>
      <c r="I86" s="394"/>
      <c r="J86" s="91"/>
      <c r="K86" s="100" t="str">
        <f t="shared" si="12"/>
        <v/>
      </c>
      <c r="L86" s="94"/>
      <c r="M86" s="101" t="str">
        <f t="shared" si="13"/>
        <v/>
      </c>
      <c r="N86" s="93"/>
    </row>
    <row r="87" spans="1:14" ht="12.75" customHeight="1" x14ac:dyDescent="0.2">
      <c r="A87" s="91"/>
      <c r="B87" s="105"/>
      <c r="C87" s="91"/>
      <c r="D87" s="122"/>
      <c r="E87" s="394"/>
      <c r="F87" s="91"/>
      <c r="G87" s="122"/>
      <c r="H87" s="122"/>
      <c r="I87" s="394"/>
      <c r="J87" s="91"/>
      <c r="K87" s="100" t="str">
        <f t="shared" si="12"/>
        <v/>
      </c>
      <c r="L87" s="94"/>
      <c r="M87" s="101" t="str">
        <f t="shared" si="13"/>
        <v/>
      </c>
      <c r="N87" s="93"/>
    </row>
    <row r="88" spans="1:14" ht="13.5" customHeight="1" thickBot="1" x14ac:dyDescent="0.25">
      <c r="A88" s="91"/>
      <c r="B88" s="105"/>
      <c r="C88" s="91"/>
      <c r="D88" s="122"/>
      <c r="E88" s="395"/>
      <c r="F88" s="91"/>
      <c r="G88" s="122"/>
      <c r="H88" s="122"/>
      <c r="I88" s="395"/>
      <c r="J88" s="91"/>
      <c r="K88" s="100" t="str">
        <f t="shared" si="12"/>
        <v/>
      </c>
      <c r="L88" s="94"/>
      <c r="M88" s="101" t="str">
        <f t="shared" si="13"/>
        <v/>
      </c>
      <c r="N88" s="93"/>
    </row>
    <row r="89" spans="1:14" ht="13.5" thickBot="1" x14ac:dyDescent="0.25">
      <c r="A89" s="91"/>
      <c r="B89" s="203" t="s">
        <v>49</v>
      </c>
      <c r="C89" s="128"/>
      <c r="D89" s="208">
        <f>SUM(D77:D88)</f>
        <v>0</v>
      </c>
      <c r="E89" s="205"/>
      <c r="F89" s="128"/>
      <c r="G89" s="208">
        <f>SUM(G77:G88)</f>
        <v>0</v>
      </c>
      <c r="H89" s="209">
        <f>SUM(H77:H88)</f>
        <v>0</v>
      </c>
      <c r="I89" s="205">
        <f>G89+H89</f>
        <v>0</v>
      </c>
      <c r="J89" s="128"/>
      <c r="K89" s="192" t="str">
        <f>IF(D89=0,"",D89-I89)</f>
        <v/>
      </c>
      <c r="L89" s="145"/>
      <c r="M89" s="210"/>
      <c r="N89" s="93"/>
    </row>
    <row r="90" spans="1:14" ht="3.75" customHeight="1" thickBot="1" x14ac:dyDescent="0.25">
      <c r="A90" s="91"/>
      <c r="B90" s="132"/>
      <c r="C90" s="6"/>
      <c r="D90" s="133"/>
      <c r="E90" s="134"/>
      <c r="F90" s="135"/>
      <c r="G90" s="136"/>
      <c r="H90" s="136"/>
      <c r="I90" s="136"/>
      <c r="J90" s="135"/>
      <c r="K90" s="136"/>
      <c r="L90" s="135"/>
      <c r="M90" s="137"/>
      <c r="N90" s="93"/>
    </row>
    <row r="91" spans="1:14" ht="26.25" thickBot="1" x14ac:dyDescent="0.25">
      <c r="A91" s="91"/>
      <c r="B91" s="300" t="s">
        <v>50</v>
      </c>
      <c r="C91" s="92"/>
      <c r="D91" s="206" t="s">
        <v>10</v>
      </c>
      <c r="E91" s="204" t="s">
        <v>11</v>
      </c>
      <c r="F91" s="92"/>
      <c r="G91" s="357" t="str">
        <f>IF(I100=0,"",IF(D100=0,"Preencher coluna Orçamento para melhor funcionamento da Planilha.",IF(I100&lt;(D100*80%),"Sinal Verde - Abaixo do Orçado",IF(D100=I100,"Sinal Amarelo - Igual ao Orçado",IF(D100&gt;I100,"Sinal Amarelo - Próximo ao Orçado","Sinal Vermelho - Passou do Orçado")))))</f>
        <v/>
      </c>
      <c r="H91" s="358"/>
      <c r="I91" s="204" t="s">
        <v>11</v>
      </c>
      <c r="J91" s="92"/>
      <c r="K91" s="198" t="s">
        <v>10</v>
      </c>
      <c r="L91" s="138"/>
      <c r="M91" s="198" t="s">
        <v>107</v>
      </c>
      <c r="N91" s="93"/>
    </row>
    <row r="92" spans="1:14" ht="12.75" customHeight="1" x14ac:dyDescent="0.2">
      <c r="A92" s="91"/>
      <c r="B92" s="121" t="s">
        <v>51</v>
      </c>
      <c r="C92" s="91"/>
      <c r="D92" s="122"/>
      <c r="E92" s="393" t="str">
        <f>IF(D100=0,"",D100/D130)</f>
        <v/>
      </c>
      <c r="F92" s="91"/>
      <c r="G92" s="123"/>
      <c r="H92" s="124"/>
      <c r="I92" s="393" t="str">
        <f>IF(I100=0,"",I100/I130)</f>
        <v/>
      </c>
      <c r="J92" s="91"/>
      <c r="K92" s="100" t="str">
        <f t="shared" ref="K92:K99" si="14">IF(D92=0,"",(D92-G92-H92))</f>
        <v/>
      </c>
      <c r="L92" s="94"/>
      <c r="M92" s="101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93"/>
    </row>
    <row r="93" spans="1:14" x14ac:dyDescent="0.2">
      <c r="A93" s="91"/>
      <c r="B93" s="96" t="s">
        <v>52</v>
      </c>
      <c r="C93" s="91"/>
      <c r="D93" s="122"/>
      <c r="E93" s="394"/>
      <c r="F93" s="91"/>
      <c r="G93" s="97"/>
      <c r="H93" s="99"/>
      <c r="I93" s="394"/>
      <c r="J93" s="91"/>
      <c r="K93" s="100" t="str">
        <f t="shared" si="14"/>
        <v/>
      </c>
      <c r="L93" s="94"/>
      <c r="M93" s="101" t="str">
        <f t="shared" si="15"/>
        <v/>
      </c>
      <c r="N93" s="93"/>
    </row>
    <row r="94" spans="1:14" ht="12.75" customHeight="1" x14ac:dyDescent="0.2">
      <c r="A94" s="91"/>
      <c r="B94" s="96" t="s">
        <v>130</v>
      </c>
      <c r="C94" s="91"/>
      <c r="D94" s="122"/>
      <c r="E94" s="394"/>
      <c r="F94" s="91"/>
      <c r="G94" s="97"/>
      <c r="H94" s="99"/>
      <c r="I94" s="394"/>
      <c r="J94" s="91"/>
      <c r="K94" s="100" t="str">
        <f t="shared" si="14"/>
        <v/>
      </c>
      <c r="L94" s="94"/>
      <c r="M94" s="101" t="str">
        <f t="shared" si="15"/>
        <v/>
      </c>
      <c r="N94" s="93"/>
    </row>
    <row r="95" spans="1:14" ht="12.75" customHeight="1" x14ac:dyDescent="0.2">
      <c r="A95" s="91"/>
      <c r="B95" s="96" t="s">
        <v>38</v>
      </c>
      <c r="C95" s="91"/>
      <c r="D95" s="122"/>
      <c r="E95" s="394"/>
      <c r="F95" s="91"/>
      <c r="G95" s="97"/>
      <c r="H95" s="99"/>
      <c r="I95" s="394"/>
      <c r="J95" s="91"/>
      <c r="K95" s="100" t="str">
        <f t="shared" si="14"/>
        <v/>
      </c>
      <c r="L95" s="94"/>
      <c r="M95" s="101" t="str">
        <f t="shared" si="15"/>
        <v/>
      </c>
      <c r="N95" s="93"/>
    </row>
    <row r="96" spans="1:14" ht="12.75" customHeight="1" x14ac:dyDescent="0.2">
      <c r="A96" s="91"/>
      <c r="B96" s="96" t="s">
        <v>39</v>
      </c>
      <c r="C96" s="91"/>
      <c r="D96" s="122"/>
      <c r="E96" s="394"/>
      <c r="F96" s="91"/>
      <c r="G96" s="97"/>
      <c r="H96" s="99"/>
      <c r="I96" s="394"/>
      <c r="J96" s="91"/>
      <c r="K96" s="100" t="str">
        <f t="shared" si="14"/>
        <v/>
      </c>
      <c r="L96" s="94"/>
      <c r="M96" s="101" t="str">
        <f t="shared" si="15"/>
        <v/>
      </c>
      <c r="N96" s="93"/>
    </row>
    <row r="97" spans="1:14" ht="12.75" customHeight="1" x14ac:dyDescent="0.2">
      <c r="A97" s="91"/>
      <c r="B97" s="105"/>
      <c r="C97" s="91"/>
      <c r="D97" s="122"/>
      <c r="E97" s="394"/>
      <c r="F97" s="91"/>
      <c r="G97" s="125"/>
      <c r="H97" s="126"/>
      <c r="I97" s="394"/>
      <c r="J97" s="91"/>
      <c r="K97" s="100" t="str">
        <f t="shared" si="14"/>
        <v/>
      </c>
      <c r="L97" s="94"/>
      <c r="M97" s="101" t="str">
        <f t="shared" si="15"/>
        <v/>
      </c>
      <c r="N97" s="93"/>
    </row>
    <row r="98" spans="1:14" ht="12.75" customHeight="1" x14ac:dyDescent="0.2">
      <c r="A98" s="91"/>
      <c r="B98" s="105"/>
      <c r="C98" s="91"/>
      <c r="D98" s="122"/>
      <c r="E98" s="394"/>
      <c r="F98" s="91"/>
      <c r="G98" s="122"/>
      <c r="H98" s="122"/>
      <c r="I98" s="394"/>
      <c r="J98" s="91"/>
      <c r="K98" s="100" t="str">
        <f t="shared" si="14"/>
        <v/>
      </c>
      <c r="L98" s="94"/>
      <c r="M98" s="101" t="str">
        <f t="shared" si="15"/>
        <v/>
      </c>
      <c r="N98" s="93"/>
    </row>
    <row r="99" spans="1:14" ht="13.5" customHeight="1" thickBot="1" x14ac:dyDescent="0.25">
      <c r="A99" s="91"/>
      <c r="B99" s="140"/>
      <c r="C99" s="91"/>
      <c r="D99" s="122"/>
      <c r="E99" s="395"/>
      <c r="F99" s="91"/>
      <c r="G99" s="122"/>
      <c r="H99" s="122"/>
      <c r="I99" s="395"/>
      <c r="J99" s="91"/>
      <c r="K99" s="100" t="str">
        <f t="shared" si="14"/>
        <v/>
      </c>
      <c r="L99" s="94"/>
      <c r="M99" s="101" t="str">
        <f t="shared" si="15"/>
        <v/>
      </c>
      <c r="N99" s="93"/>
    </row>
    <row r="100" spans="1:14" ht="13.5" thickBot="1" x14ac:dyDescent="0.25">
      <c r="A100" s="91"/>
      <c r="B100" s="207" t="s">
        <v>53</v>
      </c>
      <c r="C100" s="128"/>
      <c r="D100" s="208">
        <f>SUM(D92:D99)</f>
        <v>0</v>
      </c>
      <c r="E100" s="205"/>
      <c r="F100" s="128"/>
      <c r="G100" s="208">
        <f>SUM(G92:G99)</f>
        <v>0</v>
      </c>
      <c r="H100" s="209">
        <f>SUM(H92:H99)</f>
        <v>0</v>
      </c>
      <c r="I100" s="205">
        <f>G100+H100</f>
        <v>0</v>
      </c>
      <c r="J100" s="128"/>
      <c r="K100" s="192" t="str">
        <f>IF(D100=0,"",D100-I100)</f>
        <v/>
      </c>
      <c r="L100" s="145"/>
      <c r="M100" s="210"/>
      <c r="N100" s="93"/>
    </row>
    <row r="101" spans="1:14" ht="3.75" customHeight="1" thickBot="1" x14ac:dyDescent="0.25">
      <c r="A101" s="91"/>
      <c r="B101" s="132"/>
      <c r="C101" s="6"/>
      <c r="D101" s="133"/>
      <c r="E101" s="134"/>
      <c r="F101" s="135"/>
      <c r="G101" s="136"/>
      <c r="H101" s="136"/>
      <c r="I101" s="136"/>
      <c r="J101" s="135"/>
      <c r="K101" s="136"/>
      <c r="L101" s="135"/>
      <c r="M101" s="137"/>
      <c r="N101" s="93"/>
    </row>
    <row r="102" spans="1:14" ht="26.25" thickBot="1" x14ac:dyDescent="0.25">
      <c r="A102" s="91"/>
      <c r="B102" s="300" t="s">
        <v>110</v>
      </c>
      <c r="C102" s="92"/>
      <c r="D102" s="206" t="s">
        <v>10</v>
      </c>
      <c r="E102" s="204" t="s">
        <v>11</v>
      </c>
      <c r="F102" s="92"/>
      <c r="G102" s="357" t="str">
        <f>IF(I114=0,"",IF(D114=0,"Preencher coluna Orçamento para melhor funcionamento da Planilha.",IF(I114&lt;(D114*80%),"Sinal Verde - Abaixo do Orçado",IF(D114=I114,"Sinal Amarelo - Igual ao Orçado",IF(D114&gt;I114,"Sinal Amarelo - Próximo ao Orçado","Sinal Vermelho - Passou do Orçado")))))</f>
        <v/>
      </c>
      <c r="H102" s="358"/>
      <c r="I102" s="204" t="s">
        <v>11</v>
      </c>
      <c r="J102" s="92"/>
      <c r="K102" s="198" t="s">
        <v>10</v>
      </c>
      <c r="L102" s="138"/>
      <c r="M102" s="198" t="s">
        <v>107</v>
      </c>
      <c r="N102" s="93"/>
    </row>
    <row r="103" spans="1:14" x14ac:dyDescent="0.2">
      <c r="A103" s="91"/>
      <c r="B103" s="121" t="s">
        <v>54</v>
      </c>
      <c r="C103" s="91"/>
      <c r="D103" s="122"/>
      <c r="E103" s="393" t="str">
        <f>IF(D114=0,"",D114/D130)</f>
        <v/>
      </c>
      <c r="F103" s="91"/>
      <c r="G103" s="97"/>
      <c r="H103" s="99"/>
      <c r="I103" s="393" t="str">
        <f>IF(I114=0,"",I114/I130)</f>
        <v/>
      </c>
      <c r="J103" s="91"/>
      <c r="K103" s="100" t="str">
        <f t="shared" ref="K103:K113" si="16">IF(D103=0,"",(D103-G103-H103))</f>
        <v/>
      </c>
      <c r="L103" s="94"/>
      <c r="M103" s="101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93"/>
    </row>
    <row r="104" spans="1:14" x14ac:dyDescent="0.2">
      <c r="A104" s="91"/>
      <c r="B104" s="96"/>
      <c r="C104" s="91"/>
      <c r="D104" s="122"/>
      <c r="E104" s="394"/>
      <c r="F104" s="91"/>
      <c r="G104" s="97"/>
      <c r="H104" s="99"/>
      <c r="I104" s="394"/>
      <c r="J104" s="91"/>
      <c r="K104" s="100" t="str">
        <f t="shared" si="16"/>
        <v/>
      </c>
      <c r="L104" s="94"/>
      <c r="M104" s="101" t="str">
        <f t="shared" si="17"/>
        <v/>
      </c>
      <c r="N104" s="93"/>
    </row>
    <row r="105" spans="1:14" x14ac:dyDescent="0.2">
      <c r="A105" s="91"/>
      <c r="B105" s="96"/>
      <c r="C105" s="91"/>
      <c r="D105" s="122"/>
      <c r="E105" s="394"/>
      <c r="F105" s="91"/>
      <c r="G105" s="97"/>
      <c r="H105" s="99"/>
      <c r="I105" s="394"/>
      <c r="J105" s="91"/>
      <c r="K105" s="100" t="str">
        <f t="shared" si="16"/>
        <v/>
      </c>
      <c r="L105" s="94"/>
      <c r="M105" s="101" t="str">
        <f t="shared" si="17"/>
        <v/>
      </c>
      <c r="N105" s="93"/>
    </row>
    <row r="106" spans="1:14" x14ac:dyDescent="0.2">
      <c r="A106" s="91"/>
      <c r="B106" s="96"/>
      <c r="C106" s="91"/>
      <c r="D106" s="122"/>
      <c r="E106" s="394"/>
      <c r="F106" s="91"/>
      <c r="G106" s="97"/>
      <c r="H106" s="99"/>
      <c r="I106" s="394"/>
      <c r="J106" s="91"/>
      <c r="K106" s="100" t="str">
        <f t="shared" si="16"/>
        <v/>
      </c>
      <c r="L106" s="94"/>
      <c r="M106" s="101" t="str">
        <f t="shared" si="17"/>
        <v/>
      </c>
      <c r="N106" s="93"/>
    </row>
    <row r="107" spans="1:14" x14ac:dyDescent="0.2">
      <c r="A107" s="91"/>
      <c r="B107" s="96"/>
      <c r="C107" s="91"/>
      <c r="D107" s="122"/>
      <c r="E107" s="394"/>
      <c r="F107" s="91"/>
      <c r="G107" s="97"/>
      <c r="H107" s="99"/>
      <c r="I107" s="394"/>
      <c r="J107" s="91"/>
      <c r="K107" s="100" t="str">
        <f t="shared" si="16"/>
        <v/>
      </c>
      <c r="L107" s="94"/>
      <c r="M107" s="101" t="str">
        <f t="shared" si="17"/>
        <v/>
      </c>
      <c r="N107" s="93"/>
    </row>
    <row r="108" spans="1:14" x14ac:dyDescent="0.2">
      <c r="A108" s="91"/>
      <c r="B108" s="96"/>
      <c r="C108" s="91"/>
      <c r="D108" s="122"/>
      <c r="E108" s="394"/>
      <c r="F108" s="91"/>
      <c r="G108" s="122"/>
      <c r="H108" s="122"/>
      <c r="I108" s="394"/>
      <c r="J108" s="91"/>
      <c r="K108" s="100" t="str">
        <f t="shared" si="16"/>
        <v/>
      </c>
      <c r="L108" s="94"/>
      <c r="M108" s="101" t="str">
        <f t="shared" si="17"/>
        <v/>
      </c>
      <c r="N108" s="93"/>
    </row>
    <row r="109" spans="1:14" x14ac:dyDescent="0.2">
      <c r="A109" s="91"/>
      <c r="B109" s="96"/>
      <c r="C109" s="91"/>
      <c r="D109" s="122"/>
      <c r="E109" s="394"/>
      <c r="F109" s="91"/>
      <c r="G109" s="122"/>
      <c r="H109" s="122"/>
      <c r="I109" s="394"/>
      <c r="J109" s="91"/>
      <c r="K109" s="100" t="str">
        <f t="shared" si="16"/>
        <v/>
      </c>
      <c r="L109" s="94"/>
      <c r="M109" s="101" t="str">
        <f t="shared" si="17"/>
        <v/>
      </c>
      <c r="N109" s="93"/>
    </row>
    <row r="110" spans="1:14" x14ac:dyDescent="0.2">
      <c r="A110" s="91"/>
      <c r="B110" s="96"/>
      <c r="C110" s="91"/>
      <c r="D110" s="122"/>
      <c r="E110" s="394"/>
      <c r="F110" s="91"/>
      <c r="G110" s="122"/>
      <c r="H110" s="122"/>
      <c r="I110" s="394"/>
      <c r="J110" s="91"/>
      <c r="K110" s="100" t="str">
        <f t="shared" si="16"/>
        <v/>
      </c>
      <c r="L110" s="94"/>
      <c r="M110" s="101" t="str">
        <f t="shared" si="17"/>
        <v/>
      </c>
      <c r="N110" s="93"/>
    </row>
    <row r="111" spans="1:14" x14ac:dyDescent="0.2">
      <c r="A111" s="91"/>
      <c r="B111" s="96"/>
      <c r="C111" s="91"/>
      <c r="D111" s="122"/>
      <c r="E111" s="394"/>
      <c r="F111" s="91"/>
      <c r="G111" s="122"/>
      <c r="H111" s="122"/>
      <c r="I111" s="394"/>
      <c r="J111" s="91"/>
      <c r="K111" s="100" t="str">
        <f t="shared" si="16"/>
        <v/>
      </c>
      <c r="L111" s="94"/>
      <c r="M111" s="101" t="str">
        <f t="shared" si="17"/>
        <v/>
      </c>
      <c r="N111" s="93"/>
    </row>
    <row r="112" spans="1:14" x14ac:dyDescent="0.2">
      <c r="A112" s="91"/>
      <c r="B112" s="96"/>
      <c r="C112" s="91"/>
      <c r="D112" s="122"/>
      <c r="E112" s="394"/>
      <c r="F112" s="91"/>
      <c r="G112" s="122"/>
      <c r="H112" s="122"/>
      <c r="I112" s="394"/>
      <c r="J112" s="91"/>
      <c r="K112" s="100" t="str">
        <f t="shared" si="16"/>
        <v/>
      </c>
      <c r="L112" s="94"/>
      <c r="M112" s="101" t="str">
        <f t="shared" si="17"/>
        <v/>
      </c>
      <c r="N112" s="93"/>
    </row>
    <row r="113" spans="1:14" ht="13.5" thickBot="1" x14ac:dyDescent="0.25">
      <c r="A113" s="91"/>
      <c r="B113" s="140"/>
      <c r="C113" s="91"/>
      <c r="D113" s="122"/>
      <c r="E113" s="395"/>
      <c r="F113" s="91"/>
      <c r="G113" s="122"/>
      <c r="H113" s="122"/>
      <c r="I113" s="395"/>
      <c r="J113" s="91"/>
      <c r="K113" s="100" t="str">
        <f t="shared" si="16"/>
        <v/>
      </c>
      <c r="L113" s="94"/>
      <c r="M113" s="101" t="str">
        <f t="shared" si="17"/>
        <v/>
      </c>
      <c r="N113" s="93"/>
    </row>
    <row r="114" spans="1:14" ht="13.5" thickBot="1" x14ac:dyDescent="0.25">
      <c r="A114" s="91"/>
      <c r="B114" s="203" t="s">
        <v>55</v>
      </c>
      <c r="C114" s="128"/>
      <c r="D114" s="208">
        <f>SUM(D103:D113)</f>
        <v>0</v>
      </c>
      <c r="E114" s="205"/>
      <c r="F114" s="128"/>
      <c r="G114" s="208">
        <f>SUM(G103:G113)</f>
        <v>0</v>
      </c>
      <c r="H114" s="209">
        <f>SUM(H103:H113)</f>
        <v>0</v>
      </c>
      <c r="I114" s="205">
        <f>G114+H114</f>
        <v>0</v>
      </c>
      <c r="J114" s="128"/>
      <c r="K114" s="192" t="str">
        <f>IF(D114=0,"",D114-I114)</f>
        <v/>
      </c>
      <c r="L114" s="145"/>
      <c r="M114" s="210"/>
      <c r="N114" s="93"/>
    </row>
    <row r="115" spans="1:14" ht="3.75" customHeight="1" thickBot="1" x14ac:dyDescent="0.25">
      <c r="A115" s="91"/>
      <c r="B115" s="132"/>
      <c r="C115" s="6"/>
      <c r="D115" s="133"/>
      <c r="E115" s="134"/>
      <c r="F115" s="135"/>
      <c r="G115" s="136"/>
      <c r="H115" s="136"/>
      <c r="I115" s="136"/>
      <c r="J115" s="135"/>
      <c r="K115" s="136"/>
      <c r="L115" s="135"/>
      <c r="M115" s="137"/>
      <c r="N115" s="93"/>
    </row>
    <row r="116" spans="1:14" ht="26.25" thickBot="1" x14ac:dyDescent="0.25">
      <c r="A116" s="91"/>
      <c r="B116" s="300" t="s">
        <v>56</v>
      </c>
      <c r="C116" s="92"/>
      <c r="D116" s="206" t="s">
        <v>10</v>
      </c>
      <c r="E116" s="204" t="s">
        <v>11</v>
      </c>
      <c r="F116" s="92"/>
      <c r="G116" s="357" t="str">
        <f>IF(I128=0,"",IF(D128=0,"Preencher coluna Orçamento para melhor funcionamento da Planilha.",IF(I128&lt;(D128*80%),"Sinal Verde - Abaixo do Orçado",IF(D128=I128,"Sinal Amarelo - Igual ao Orçado",IF(D128&gt;I128,"Sinal Amarelo - Próximo ao Orçado","Sinal Vermelho - Passou do Orçado")))))</f>
        <v/>
      </c>
      <c r="H116" s="358"/>
      <c r="I116" s="204" t="s">
        <v>11</v>
      </c>
      <c r="J116" s="92"/>
      <c r="K116" s="198" t="s">
        <v>10</v>
      </c>
      <c r="L116" s="138"/>
      <c r="M116" s="198" t="s">
        <v>107</v>
      </c>
      <c r="N116" s="93"/>
    </row>
    <row r="117" spans="1:14" ht="12.75" customHeight="1" x14ac:dyDescent="0.2">
      <c r="A117" s="91"/>
      <c r="B117" s="121"/>
      <c r="C117" s="91"/>
      <c r="D117" s="122"/>
      <c r="E117" s="393" t="str">
        <f>IF(D128=0,"",D128/D130)</f>
        <v/>
      </c>
      <c r="F117" s="91"/>
      <c r="G117" s="122"/>
      <c r="H117" s="122"/>
      <c r="I117" s="393" t="str">
        <f>IF(I128=0,"",I128/I130)</f>
        <v/>
      </c>
      <c r="J117" s="91"/>
      <c r="K117" s="100" t="str">
        <f t="shared" ref="K117:K127" si="18">IF(D117=0,"",(D117-G117-H117))</f>
        <v/>
      </c>
      <c r="L117" s="94"/>
      <c r="M117" s="101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93"/>
    </row>
    <row r="118" spans="1:14" x14ac:dyDescent="0.2">
      <c r="A118" s="91"/>
      <c r="B118" s="96"/>
      <c r="C118" s="91"/>
      <c r="D118" s="122"/>
      <c r="E118" s="394"/>
      <c r="F118" s="91"/>
      <c r="G118" s="122"/>
      <c r="H118" s="122"/>
      <c r="I118" s="394"/>
      <c r="J118" s="91"/>
      <c r="K118" s="100" t="str">
        <f t="shared" si="18"/>
        <v/>
      </c>
      <c r="L118" s="94"/>
      <c r="M118" s="101" t="str">
        <f t="shared" si="19"/>
        <v/>
      </c>
      <c r="N118" s="93"/>
    </row>
    <row r="119" spans="1:14" ht="12.75" customHeight="1" x14ac:dyDescent="0.2">
      <c r="A119" s="91"/>
      <c r="B119" s="96"/>
      <c r="C119" s="91"/>
      <c r="D119" s="122"/>
      <c r="E119" s="394"/>
      <c r="F119" s="91"/>
      <c r="G119" s="122"/>
      <c r="H119" s="122"/>
      <c r="I119" s="394"/>
      <c r="J119" s="91"/>
      <c r="K119" s="100" t="str">
        <f t="shared" si="18"/>
        <v/>
      </c>
      <c r="L119" s="94"/>
      <c r="M119" s="101" t="str">
        <f t="shared" si="19"/>
        <v/>
      </c>
      <c r="N119" s="93"/>
    </row>
    <row r="120" spans="1:14" ht="12.75" customHeight="1" x14ac:dyDescent="0.2">
      <c r="A120" s="91"/>
      <c r="B120" s="96"/>
      <c r="C120" s="91"/>
      <c r="D120" s="122"/>
      <c r="E120" s="394"/>
      <c r="F120" s="91"/>
      <c r="G120" s="122"/>
      <c r="H120" s="122"/>
      <c r="I120" s="394"/>
      <c r="J120" s="91"/>
      <c r="K120" s="100" t="str">
        <f t="shared" si="18"/>
        <v/>
      </c>
      <c r="L120" s="94"/>
      <c r="M120" s="101" t="str">
        <f t="shared" si="19"/>
        <v/>
      </c>
      <c r="N120" s="93"/>
    </row>
    <row r="121" spans="1:14" ht="12.75" customHeight="1" x14ac:dyDescent="0.2">
      <c r="A121" s="91"/>
      <c r="B121" s="96"/>
      <c r="C121" s="91"/>
      <c r="D121" s="122"/>
      <c r="E121" s="394"/>
      <c r="F121" s="91"/>
      <c r="G121" s="122"/>
      <c r="H121" s="122"/>
      <c r="I121" s="394"/>
      <c r="J121" s="91"/>
      <c r="K121" s="100" t="str">
        <f t="shared" si="18"/>
        <v/>
      </c>
      <c r="L121" s="94"/>
      <c r="M121" s="101" t="str">
        <f t="shared" si="19"/>
        <v/>
      </c>
      <c r="N121" s="93"/>
    </row>
    <row r="122" spans="1:14" ht="12.75" customHeight="1" x14ac:dyDescent="0.2">
      <c r="A122" s="91"/>
      <c r="B122" s="96"/>
      <c r="C122" s="91"/>
      <c r="D122" s="122"/>
      <c r="E122" s="394"/>
      <c r="F122" s="91"/>
      <c r="G122" s="122"/>
      <c r="H122" s="122"/>
      <c r="I122" s="394"/>
      <c r="J122" s="91"/>
      <c r="K122" s="100" t="str">
        <f t="shared" si="18"/>
        <v/>
      </c>
      <c r="L122" s="94"/>
      <c r="M122" s="101" t="str">
        <f t="shared" si="19"/>
        <v/>
      </c>
      <c r="N122" s="93"/>
    </row>
    <row r="123" spans="1:14" ht="12.75" customHeight="1" x14ac:dyDescent="0.2">
      <c r="A123" s="91"/>
      <c r="B123" s="96"/>
      <c r="C123" s="91"/>
      <c r="D123" s="122"/>
      <c r="E123" s="394"/>
      <c r="F123" s="91"/>
      <c r="G123" s="122"/>
      <c r="H123" s="122"/>
      <c r="I123" s="394"/>
      <c r="J123" s="91"/>
      <c r="K123" s="100" t="str">
        <f t="shared" si="18"/>
        <v/>
      </c>
      <c r="L123" s="94"/>
      <c r="M123" s="101" t="str">
        <f t="shared" si="19"/>
        <v/>
      </c>
      <c r="N123" s="93"/>
    </row>
    <row r="124" spans="1:14" ht="12.75" customHeight="1" x14ac:dyDescent="0.2">
      <c r="A124" s="91"/>
      <c r="B124" s="96"/>
      <c r="C124" s="91"/>
      <c r="D124" s="122"/>
      <c r="E124" s="394"/>
      <c r="F124" s="91"/>
      <c r="G124" s="122"/>
      <c r="H124" s="122"/>
      <c r="I124" s="394"/>
      <c r="J124" s="91"/>
      <c r="K124" s="100" t="str">
        <f t="shared" si="18"/>
        <v/>
      </c>
      <c r="L124" s="94"/>
      <c r="M124" s="101" t="str">
        <f t="shared" si="19"/>
        <v/>
      </c>
      <c r="N124" s="93"/>
    </row>
    <row r="125" spans="1:14" ht="12.75" customHeight="1" x14ac:dyDescent="0.2">
      <c r="A125" s="91"/>
      <c r="B125" s="96"/>
      <c r="C125" s="91"/>
      <c r="D125" s="122"/>
      <c r="E125" s="394"/>
      <c r="F125" s="91"/>
      <c r="G125" s="122"/>
      <c r="H125" s="122"/>
      <c r="I125" s="394"/>
      <c r="J125" s="91"/>
      <c r="K125" s="100" t="str">
        <f t="shared" si="18"/>
        <v/>
      </c>
      <c r="L125" s="94"/>
      <c r="M125" s="101" t="str">
        <f t="shared" si="19"/>
        <v/>
      </c>
      <c r="N125" s="93"/>
    </row>
    <row r="126" spans="1:14" ht="12.75" customHeight="1" x14ac:dyDescent="0.2">
      <c r="A126" s="91"/>
      <c r="B126" s="96"/>
      <c r="C126" s="91"/>
      <c r="D126" s="122"/>
      <c r="E126" s="394"/>
      <c r="F126" s="91"/>
      <c r="G126" s="122"/>
      <c r="H126" s="122"/>
      <c r="I126" s="394"/>
      <c r="J126" s="91"/>
      <c r="K126" s="100" t="str">
        <f t="shared" si="18"/>
        <v/>
      </c>
      <c r="L126" s="94"/>
      <c r="M126" s="101" t="str">
        <f t="shared" si="19"/>
        <v/>
      </c>
      <c r="N126" s="93"/>
    </row>
    <row r="127" spans="1:14" ht="13.5" customHeight="1" thickBot="1" x14ac:dyDescent="0.25">
      <c r="A127" s="91"/>
      <c r="B127" s="140"/>
      <c r="C127" s="91"/>
      <c r="D127" s="122"/>
      <c r="E127" s="395"/>
      <c r="F127" s="91"/>
      <c r="G127" s="122"/>
      <c r="H127" s="122"/>
      <c r="I127" s="395"/>
      <c r="J127" s="91"/>
      <c r="K127" s="100" t="str">
        <f t="shared" si="18"/>
        <v/>
      </c>
      <c r="L127" s="94"/>
      <c r="M127" s="101" t="str">
        <f t="shared" si="19"/>
        <v/>
      </c>
      <c r="N127" s="93"/>
    </row>
    <row r="128" spans="1:14" ht="13.5" customHeight="1" thickBot="1" x14ac:dyDescent="0.25">
      <c r="A128" s="91"/>
      <c r="B128" s="203" t="s">
        <v>57</v>
      </c>
      <c r="C128" s="128"/>
      <c r="D128" s="208">
        <f>SUM(D117:D127)</f>
        <v>0</v>
      </c>
      <c r="E128" s="205"/>
      <c r="F128" s="128"/>
      <c r="G128" s="208">
        <f>SUM(G117:G127)</f>
        <v>0</v>
      </c>
      <c r="H128" s="209">
        <f>SUM(H117:H127)</f>
        <v>0</v>
      </c>
      <c r="I128" s="205">
        <f>G128+H128</f>
        <v>0</v>
      </c>
      <c r="J128" s="128"/>
      <c r="K128" s="192" t="str">
        <f>IF(D128=0,"",D128-I128)</f>
        <v/>
      </c>
      <c r="L128" s="145"/>
      <c r="M128" s="210"/>
      <c r="N128" s="93"/>
    </row>
    <row r="129" spans="1:15" ht="6.75" customHeight="1" thickBot="1" x14ac:dyDescent="0.25">
      <c r="A129" s="91"/>
      <c r="B129" s="132"/>
      <c r="C129" s="6"/>
      <c r="D129" s="133"/>
      <c r="E129" s="134"/>
      <c r="F129" s="135"/>
      <c r="G129" s="136"/>
      <c r="H129" s="136"/>
      <c r="I129" s="136"/>
      <c r="J129" s="135"/>
      <c r="K129" s="147"/>
      <c r="L129" s="135"/>
      <c r="M129" s="148"/>
      <c r="N129" s="93"/>
    </row>
    <row r="130" spans="1:15" x14ac:dyDescent="0.2">
      <c r="A130" s="91"/>
      <c r="B130" s="216" t="s">
        <v>58</v>
      </c>
      <c r="C130" s="92"/>
      <c r="D130" s="215">
        <f>D28+D39+D50+D62+D74+D89+D100+D114+D128</f>
        <v>0</v>
      </c>
      <c r="E130" s="214"/>
      <c r="F130" s="92"/>
      <c r="G130" s="215">
        <f>G28+G39+G50+G62+G74+G89+G100+G114+G128</f>
        <v>0</v>
      </c>
      <c r="H130" s="215">
        <f>H28+H39+H50+H62+H74+H89+H100+H114+H128</f>
        <v>0</v>
      </c>
      <c r="I130" s="214">
        <f>G130+H130</f>
        <v>0</v>
      </c>
      <c r="J130" s="92"/>
      <c r="K130" s="213" t="str">
        <f>IF(D130=0,"",D130-I130)</f>
        <v/>
      </c>
      <c r="L130" s="92"/>
      <c r="M130" s="213"/>
      <c r="N130" s="93"/>
    </row>
    <row r="131" spans="1:15" ht="6" customHeight="1" x14ac:dyDescent="0.2">
      <c r="A131" s="91"/>
      <c r="B131" s="149"/>
      <c r="C131" s="91"/>
      <c r="D131" s="150"/>
      <c r="E131" s="151"/>
      <c r="F131" s="91"/>
      <c r="G131" s="150"/>
      <c r="H131" s="152"/>
      <c r="I131" s="151"/>
      <c r="J131" s="91"/>
      <c r="K131" s="97"/>
      <c r="L131" s="91"/>
      <c r="M131" s="153"/>
      <c r="N131" s="93"/>
    </row>
    <row r="132" spans="1:15" ht="13.5" thickBot="1" x14ac:dyDescent="0.25">
      <c r="A132" s="91"/>
      <c r="B132" s="217" t="s">
        <v>59</v>
      </c>
      <c r="C132" s="128"/>
      <c r="D132" s="218">
        <f>D11-D130</f>
        <v>0</v>
      </c>
      <c r="E132" s="219"/>
      <c r="F132" s="128"/>
      <c r="G132" s="218">
        <f>G11-G130</f>
        <v>0</v>
      </c>
      <c r="H132" s="220">
        <f>H11-H130</f>
        <v>0</v>
      </c>
      <c r="I132" s="219">
        <f>G132+H132</f>
        <v>0</v>
      </c>
      <c r="J132" s="128"/>
      <c r="K132" s="218" t="str">
        <f>IF(D132=0,"",D132-I132)</f>
        <v/>
      </c>
      <c r="L132" s="128"/>
      <c r="M132" s="221"/>
      <c r="N132" s="93"/>
    </row>
    <row r="133" spans="1:15" ht="3.75" customHeight="1" thickBot="1" x14ac:dyDescent="0.25">
      <c r="A133" s="15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155"/>
    </row>
    <row r="134" spans="1:15" ht="7.5" customHeight="1" thickBo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"/>
    </row>
    <row r="135" spans="1:15" ht="3.75" customHeight="1" thickBot="1" x14ac:dyDescent="0.25">
      <c r="A135" s="88"/>
      <c r="B135" s="4"/>
      <c r="C135" s="156"/>
      <c r="D135" s="156"/>
      <c r="E135" s="156"/>
      <c r="F135" s="156"/>
      <c r="G135" s="4"/>
      <c r="H135" s="4"/>
      <c r="I135" s="4"/>
      <c r="J135" s="156"/>
      <c r="K135" s="156"/>
      <c r="L135" s="4"/>
      <c r="M135" s="156"/>
      <c r="N135" s="89"/>
    </row>
    <row r="136" spans="1:15" ht="13.15" customHeight="1" x14ac:dyDescent="0.2">
      <c r="A136" s="142"/>
      <c r="B136" s="390" t="s">
        <v>176</v>
      </c>
      <c r="C136" s="391"/>
      <c r="D136" s="391"/>
      <c r="E136" s="392"/>
      <c r="F136" s="93"/>
      <c r="G136" s="527" t="s">
        <v>60</v>
      </c>
      <c r="H136" s="528"/>
      <c r="I136" s="529"/>
      <c r="J136" s="91"/>
      <c r="K136" s="359" t="s">
        <v>182</v>
      </c>
      <c r="L136" s="360"/>
      <c r="M136" s="361"/>
      <c r="N136" s="93"/>
    </row>
    <row r="137" spans="1:15" ht="13.15" customHeight="1" x14ac:dyDescent="0.2">
      <c r="A137" s="142"/>
      <c r="B137" s="368" t="s">
        <v>124</v>
      </c>
      <c r="C137" s="369"/>
      <c r="D137" s="369"/>
      <c r="E137" s="370"/>
      <c r="F137" s="93"/>
      <c r="G137" s="552" t="str">
        <f>IF((G11+H11)=0,"",G11+H11)</f>
        <v/>
      </c>
      <c r="H137" s="555"/>
      <c r="I137" s="556"/>
      <c r="J137" s="91"/>
      <c r="K137" s="362"/>
      <c r="L137" s="363"/>
      <c r="M137" s="364"/>
      <c r="N137" s="93"/>
    </row>
    <row r="138" spans="1:15" ht="13.15" customHeight="1" x14ac:dyDescent="0.2">
      <c r="A138" s="142"/>
      <c r="B138" s="368" t="s">
        <v>61</v>
      </c>
      <c r="C138" s="369"/>
      <c r="D138" s="369"/>
      <c r="E138" s="370"/>
      <c r="F138" s="93"/>
      <c r="G138" s="406" t="str">
        <f>IF((G130+H130)=0,"",G130+H130)</f>
        <v/>
      </c>
      <c r="H138" s="557"/>
      <c r="I138" s="558"/>
      <c r="J138" s="91"/>
      <c r="K138" s="362"/>
      <c r="L138" s="363"/>
      <c r="M138" s="364"/>
      <c r="N138" s="93"/>
    </row>
    <row r="139" spans="1:15" ht="13.9" customHeight="1" thickBot="1" x14ac:dyDescent="0.25">
      <c r="A139" s="142"/>
      <c r="B139" s="421" t="s">
        <v>125</v>
      </c>
      <c r="C139" s="422"/>
      <c r="D139" s="422"/>
      <c r="E139" s="423"/>
      <c r="F139" s="93"/>
      <c r="G139" s="515" t="str">
        <f>IF(I11=0,"",(IF(I130=0,"",(G137-G138))))</f>
        <v/>
      </c>
      <c r="H139" s="516"/>
      <c r="I139" s="517"/>
      <c r="J139" s="91"/>
      <c r="K139" s="362"/>
      <c r="L139" s="363"/>
      <c r="M139" s="364"/>
      <c r="N139" s="93"/>
    </row>
    <row r="140" spans="1:15" s="2" customFormat="1" ht="9" customHeight="1" thickBot="1" x14ac:dyDescent="0.25">
      <c r="A140" s="91"/>
      <c r="B140" s="3"/>
      <c r="C140" s="4"/>
      <c r="D140" s="1"/>
      <c r="E140" s="5"/>
      <c r="F140" s="91"/>
      <c r="G140" s="1"/>
      <c r="H140" s="1"/>
      <c r="I140" s="1"/>
      <c r="J140" s="91"/>
      <c r="K140" s="362"/>
      <c r="L140" s="363"/>
      <c r="M140" s="364"/>
      <c r="N140" s="93"/>
    </row>
    <row r="141" spans="1:15" s="2" customFormat="1" ht="15.75" x14ac:dyDescent="0.2">
      <c r="A141" s="91"/>
      <c r="B141" s="396" t="s">
        <v>62</v>
      </c>
      <c r="C141" s="397"/>
      <c r="D141" s="397"/>
      <c r="E141" s="398"/>
      <c r="F141" s="91"/>
      <c r="G141" s="429" t="str">
        <f>IF(G139="","",IF(G139&lt;0,"Toma de Conta Informa:",IF(G139=0,"Toma de Conta Informa:","Toma de Conta Informa:")))</f>
        <v/>
      </c>
      <c r="H141" s="430"/>
      <c r="I141" s="431"/>
      <c r="J141" s="91"/>
      <c r="K141" s="362"/>
      <c r="L141" s="363"/>
      <c r="M141" s="364"/>
      <c r="N141" s="93"/>
    </row>
    <row r="142" spans="1:15" s="1" customFormat="1" ht="16.5" thickBot="1" x14ac:dyDescent="0.25">
      <c r="A142" s="91"/>
      <c r="B142" s="399"/>
      <c r="C142" s="400"/>
      <c r="D142" s="400"/>
      <c r="E142" s="401"/>
      <c r="F142" s="91"/>
      <c r="G142" s="518" t="str">
        <f>IF(G139="","",IF(G139&lt;0,"Atenção - Resultado Mensal Negativo",IF(G139=0,"Nem Positivo nem Negativo - No Limite","Parabéns - Resultado Mensal Positivo")))</f>
        <v/>
      </c>
      <c r="H142" s="519"/>
      <c r="I142" s="520"/>
      <c r="J142" s="91"/>
      <c r="K142" s="365"/>
      <c r="L142" s="366"/>
      <c r="M142" s="367"/>
      <c r="N142" s="93"/>
    </row>
    <row r="143" spans="1:15" s="2" customFormat="1" ht="3.75" customHeight="1" thickBot="1" x14ac:dyDescent="0.25">
      <c r="A143" s="154"/>
      <c r="B143" s="143"/>
      <c r="C143" s="143"/>
      <c r="D143" s="143"/>
      <c r="E143" s="143"/>
      <c r="F143" s="143"/>
      <c r="G143" s="4"/>
      <c r="H143" s="4"/>
      <c r="I143" s="4"/>
      <c r="J143" s="143"/>
      <c r="K143" s="143"/>
      <c r="L143" s="143"/>
      <c r="M143" s="143"/>
      <c r="N143" s="155"/>
    </row>
    <row r="144" spans="1:15" s="2" customFormat="1" ht="7.5" customHeight="1" thickBot="1" x14ac:dyDescent="0.25">
      <c r="A144" s="157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5"/>
      <c r="N144" s="5"/>
    </row>
    <row r="145" spans="1:14" s="2" customFormat="1" ht="3.75" customHeight="1" thickBot="1" x14ac:dyDescent="0.25">
      <c r="A145" s="158"/>
      <c r="B145" s="222"/>
      <c r="C145" s="160"/>
      <c r="D145" s="222"/>
      <c r="E145" s="222"/>
      <c r="F145" s="160"/>
      <c r="G145" s="222"/>
      <c r="H145" s="222"/>
      <c r="I145" s="222"/>
      <c r="J145" s="160"/>
      <c r="K145" s="159"/>
      <c r="L145" s="160"/>
      <c r="M145" s="159"/>
      <c r="N145" s="161"/>
    </row>
    <row r="146" spans="1:14" ht="13.9" customHeight="1" thickBot="1" x14ac:dyDescent="0.25">
      <c r="A146" s="142"/>
      <c r="B146" s="426" t="s">
        <v>126</v>
      </c>
      <c r="C146" s="427"/>
      <c r="D146" s="427"/>
      <c r="E146" s="428"/>
      <c r="F146" s="93"/>
      <c r="G146" s="375" t="s">
        <v>63</v>
      </c>
      <c r="H146" s="513"/>
      <c r="I146" s="514"/>
      <c r="J146" s="91"/>
      <c r="K146" s="531"/>
      <c r="L146" s="532"/>
      <c r="M146" s="533"/>
      <c r="N146" s="93"/>
    </row>
    <row r="147" spans="1:14" s="2" customFormat="1" ht="13.9" customHeight="1" thickBot="1" x14ac:dyDescent="0.25">
      <c r="A147" s="142"/>
      <c r="B147" s="450" t="s">
        <v>64</v>
      </c>
      <c r="C147" s="451"/>
      <c r="D147" s="451"/>
      <c r="E147" s="452"/>
      <c r="F147" s="93"/>
      <c r="G147" s="432">
        <v>0.2</v>
      </c>
      <c r="H147" s="433"/>
      <c r="I147" s="434"/>
      <c r="J147" s="91"/>
      <c r="K147" s="534"/>
      <c r="L147" s="535"/>
      <c r="M147" s="536"/>
      <c r="N147" s="93"/>
    </row>
    <row r="148" spans="1:14" s="2" customFormat="1" ht="9" customHeight="1" thickBot="1" x14ac:dyDescent="0.25">
      <c r="A148" s="142"/>
      <c r="B148" s="3"/>
      <c r="C148" s="6"/>
      <c r="D148" s="1"/>
      <c r="E148" s="5"/>
      <c r="F148" s="93"/>
      <c r="G148" s="1"/>
      <c r="H148" s="1"/>
      <c r="I148" s="1"/>
      <c r="J148" s="91"/>
      <c r="K148" s="534"/>
      <c r="L148" s="535"/>
      <c r="M148" s="536"/>
      <c r="N148" s="93"/>
    </row>
    <row r="149" spans="1:14" s="2" customFormat="1" ht="13.9" customHeight="1" thickBot="1" x14ac:dyDescent="0.25">
      <c r="A149" s="142"/>
      <c r="B149" s="426" t="s">
        <v>65</v>
      </c>
      <c r="C149" s="427"/>
      <c r="D149" s="427"/>
      <c r="E149" s="428"/>
      <c r="F149" s="93"/>
      <c r="G149" s="375" t="s">
        <v>66</v>
      </c>
      <c r="H149" s="513"/>
      <c r="I149" s="514"/>
      <c r="J149" s="91"/>
      <c r="K149" s="534"/>
      <c r="L149" s="535"/>
      <c r="M149" s="536"/>
      <c r="N149" s="93"/>
    </row>
    <row r="150" spans="1:14" ht="13.15" customHeight="1" x14ac:dyDescent="0.2">
      <c r="A150" s="142"/>
      <c r="B150" s="524" t="s">
        <v>108</v>
      </c>
      <c r="C150" s="525"/>
      <c r="D150" s="525"/>
      <c r="E150" s="526"/>
      <c r="F150" s="93"/>
      <c r="G150" s="424">
        <v>0</v>
      </c>
      <c r="H150" s="424"/>
      <c r="I150" s="425"/>
      <c r="J150" s="91"/>
      <c r="K150" s="534"/>
      <c r="L150" s="535"/>
      <c r="M150" s="536"/>
      <c r="N150" s="93"/>
    </row>
    <row r="151" spans="1:14" ht="13.9" customHeight="1" thickBot="1" x14ac:dyDescent="0.25">
      <c r="A151" s="142"/>
      <c r="B151" s="521" t="s">
        <v>109</v>
      </c>
      <c r="C151" s="522"/>
      <c r="D151" s="522"/>
      <c r="E151" s="523"/>
      <c r="F151" s="93"/>
      <c r="G151" s="482">
        <v>0</v>
      </c>
      <c r="H151" s="482"/>
      <c r="I151" s="483"/>
      <c r="J151" s="91"/>
      <c r="K151" s="534"/>
      <c r="L151" s="535"/>
      <c r="M151" s="536"/>
      <c r="N151" s="93"/>
    </row>
    <row r="152" spans="1:14" ht="13.9" customHeight="1" thickBot="1" x14ac:dyDescent="0.25">
      <c r="A152" s="142"/>
      <c r="B152" s="495" t="s">
        <v>67</v>
      </c>
      <c r="C152" s="496"/>
      <c r="D152" s="496"/>
      <c r="E152" s="497"/>
      <c r="F152" s="93"/>
      <c r="G152" s="375">
        <f>G150+G151</f>
        <v>0</v>
      </c>
      <c r="H152" s="484"/>
      <c r="I152" s="485"/>
      <c r="J152" s="91"/>
      <c r="K152" s="534"/>
      <c r="L152" s="535"/>
      <c r="M152" s="536"/>
      <c r="N152" s="93"/>
    </row>
    <row r="153" spans="1:14" ht="3.75" customHeight="1" thickBot="1" x14ac:dyDescent="0.25">
      <c r="A153" s="142"/>
      <c r="B153" s="3"/>
      <c r="C153" s="6"/>
      <c r="D153" s="1"/>
      <c r="E153" s="5"/>
      <c r="F153" s="93"/>
      <c r="G153" s="450"/>
      <c r="H153" s="480"/>
      <c r="I153" s="481"/>
      <c r="J153" s="91"/>
      <c r="K153" s="534"/>
      <c r="L153" s="535"/>
      <c r="M153" s="536"/>
      <c r="N153" s="93"/>
    </row>
    <row r="154" spans="1:14" ht="13.9" customHeight="1" thickBot="1" x14ac:dyDescent="0.25">
      <c r="A154" s="142"/>
      <c r="B154" s="426" t="s">
        <v>114</v>
      </c>
      <c r="C154" s="427"/>
      <c r="D154" s="427"/>
      <c r="E154" s="428"/>
      <c r="F154" s="93"/>
      <c r="G154" s="530">
        <f>IF(I11&lt;=0,0,IF(G139&lt;0,"Resultado Negativo. Não é possível fazer aplicação. ",ROUND((G152/I11),2)))</f>
        <v>0</v>
      </c>
      <c r="H154" s="484"/>
      <c r="I154" s="485"/>
      <c r="J154" s="91"/>
      <c r="K154" s="534"/>
      <c r="L154" s="535"/>
      <c r="M154" s="536"/>
      <c r="N154" s="93"/>
    </row>
    <row r="155" spans="1:14" ht="9" customHeight="1" x14ac:dyDescent="0.2">
      <c r="A155" s="142"/>
      <c r="B155" s="7"/>
      <c r="C155" s="8"/>
      <c r="D155" s="9"/>
      <c r="E155" s="10"/>
      <c r="F155" s="93"/>
      <c r="G155" s="2"/>
      <c r="H155" s="2"/>
      <c r="I155" s="2"/>
      <c r="J155" s="91"/>
      <c r="K155" s="534"/>
      <c r="L155" s="535"/>
      <c r="M155" s="536"/>
      <c r="N155" s="93"/>
    </row>
    <row r="156" spans="1:14" ht="16.149999999999999" customHeight="1" thickBot="1" x14ac:dyDescent="0.25">
      <c r="A156" s="142"/>
      <c r="B156" s="501" t="s">
        <v>68</v>
      </c>
      <c r="C156" s="502"/>
      <c r="D156" s="502"/>
      <c r="E156" s="503"/>
      <c r="F156" s="93"/>
      <c r="G156" s="498" t="str">
        <f>IF(G139&lt;0,"",IF(G152&lt;=0,"",IF(G154&lt;G147,"Atenção - Meta não cumprida","Parabéns - Meta cumprida")))</f>
        <v/>
      </c>
      <c r="H156" s="499"/>
      <c r="I156" s="500"/>
      <c r="J156" s="91"/>
      <c r="K156" s="537"/>
      <c r="L156" s="538"/>
      <c r="M156" s="539"/>
      <c r="N156" s="93"/>
    </row>
    <row r="157" spans="1:14" ht="3.75" customHeight="1" thickBot="1" x14ac:dyDescent="0.25">
      <c r="A157" s="154"/>
      <c r="B157" s="162"/>
      <c r="C157" s="143"/>
      <c r="D157" s="162"/>
      <c r="E157" s="162"/>
      <c r="F157" s="143"/>
      <c r="G157" s="162"/>
      <c r="H157" s="162"/>
      <c r="I157" s="163"/>
      <c r="J157" s="143"/>
      <c r="K157" s="162"/>
      <c r="L157" s="143"/>
      <c r="M157" s="162"/>
      <c r="N157" s="155"/>
    </row>
    <row r="158" spans="1:14" ht="7.5" customHeight="1" thickBot="1" x14ac:dyDescent="0.25">
      <c r="A158" s="157"/>
      <c r="B158" s="11"/>
      <c r="C158" s="12"/>
      <c r="D158" s="11"/>
      <c r="E158" s="11"/>
      <c r="F158" s="12"/>
      <c r="G158" s="11"/>
      <c r="H158" s="11"/>
      <c r="I158" s="11"/>
      <c r="J158" s="12"/>
      <c r="K158" s="11"/>
      <c r="L158" s="12"/>
      <c r="M158" s="13"/>
      <c r="N158" s="164"/>
    </row>
    <row r="159" spans="1:14" ht="3.75" customHeight="1" thickBot="1" x14ac:dyDescent="0.25">
      <c r="A159" s="88"/>
      <c r="B159" s="156"/>
      <c r="C159" s="4"/>
      <c r="D159" s="156"/>
      <c r="E159" s="156"/>
      <c r="F159" s="156"/>
      <c r="G159" s="4"/>
      <c r="H159" s="4"/>
      <c r="I159" s="4"/>
      <c r="J159" s="156"/>
      <c r="K159" s="156"/>
      <c r="L159" s="4"/>
      <c r="M159" s="156"/>
      <c r="N159" s="89"/>
    </row>
    <row r="160" spans="1:14" ht="12.75" customHeight="1" x14ac:dyDescent="0.2">
      <c r="A160" s="91"/>
      <c r="B160" s="504"/>
      <c r="C160" s="505"/>
      <c r="D160" s="505"/>
      <c r="E160" s="506"/>
      <c r="F160" s="91"/>
      <c r="G160" s="158"/>
      <c r="H160" s="160"/>
      <c r="I160" s="161"/>
      <c r="J160" s="91"/>
      <c r="K160" s="543" t="s">
        <v>69</v>
      </c>
      <c r="L160" s="544"/>
      <c r="M160" s="545"/>
      <c r="N160" s="93"/>
    </row>
    <row r="161" spans="1:14" ht="12.75" customHeight="1" x14ac:dyDescent="0.2">
      <c r="A161" s="91"/>
      <c r="B161" s="507"/>
      <c r="C161" s="508"/>
      <c r="D161" s="508"/>
      <c r="E161" s="509"/>
      <c r="F161" s="91"/>
      <c r="G161" s="165"/>
      <c r="H161" s="2"/>
      <c r="I161" s="166"/>
      <c r="J161" s="91"/>
      <c r="K161" s="546"/>
      <c r="L161" s="547"/>
      <c r="M161" s="548"/>
      <c r="N161" s="93"/>
    </row>
    <row r="162" spans="1:14" ht="12.75" customHeight="1" x14ac:dyDescent="0.2">
      <c r="A162" s="91"/>
      <c r="B162" s="507"/>
      <c r="C162" s="508"/>
      <c r="D162" s="508"/>
      <c r="E162" s="509"/>
      <c r="F162" s="91"/>
      <c r="G162" s="165"/>
      <c r="H162" s="2"/>
      <c r="I162" s="166"/>
      <c r="J162" s="91"/>
      <c r="K162" s="546"/>
      <c r="L162" s="547"/>
      <c r="M162" s="548"/>
      <c r="N162" s="93"/>
    </row>
    <row r="163" spans="1:14" ht="12.75" customHeight="1" x14ac:dyDescent="0.2">
      <c r="A163" s="91"/>
      <c r="B163" s="507"/>
      <c r="C163" s="508"/>
      <c r="D163" s="508"/>
      <c r="E163" s="509"/>
      <c r="F163" s="91"/>
      <c r="G163" s="165" t="s">
        <v>9</v>
      </c>
      <c r="H163" s="2">
        <f>I28</f>
        <v>0</v>
      </c>
      <c r="I163" s="166"/>
      <c r="J163" s="91"/>
      <c r="K163" s="546"/>
      <c r="L163" s="547"/>
      <c r="M163" s="548"/>
      <c r="N163" s="93"/>
    </row>
    <row r="164" spans="1:14" ht="12.75" customHeight="1" x14ac:dyDescent="0.2">
      <c r="A164" s="91"/>
      <c r="B164" s="507"/>
      <c r="C164" s="508"/>
      <c r="D164" s="508"/>
      <c r="E164" s="509"/>
      <c r="F164" s="91"/>
      <c r="G164" s="165" t="s">
        <v>23</v>
      </c>
      <c r="H164" s="2">
        <f>I39</f>
        <v>0</v>
      </c>
      <c r="I164" s="166"/>
      <c r="J164" s="91"/>
      <c r="K164" s="546"/>
      <c r="L164" s="547"/>
      <c r="M164" s="548"/>
      <c r="N164" s="93"/>
    </row>
    <row r="165" spans="1:14" ht="12.75" customHeight="1" x14ac:dyDescent="0.2">
      <c r="A165" s="91"/>
      <c r="B165" s="507"/>
      <c r="C165" s="508"/>
      <c r="D165" s="508"/>
      <c r="E165" s="509"/>
      <c r="F165" s="91"/>
      <c r="G165" s="165" t="s">
        <v>27</v>
      </c>
      <c r="H165" s="2">
        <f>I50</f>
        <v>0</v>
      </c>
      <c r="I165" s="166"/>
      <c r="J165" s="91"/>
      <c r="K165" s="546"/>
      <c r="L165" s="547"/>
      <c r="M165" s="548"/>
      <c r="N165" s="93"/>
    </row>
    <row r="166" spans="1:14" ht="12.75" customHeight="1" x14ac:dyDescent="0.2">
      <c r="A166" s="91"/>
      <c r="B166" s="507"/>
      <c r="C166" s="508"/>
      <c r="D166" s="508"/>
      <c r="E166" s="509"/>
      <c r="F166" s="91"/>
      <c r="G166" s="165" t="s">
        <v>121</v>
      </c>
      <c r="H166" s="2">
        <f>I62</f>
        <v>0</v>
      </c>
      <c r="I166" s="166"/>
      <c r="J166" s="91"/>
      <c r="K166" s="546"/>
      <c r="L166" s="547"/>
      <c r="M166" s="548"/>
      <c r="N166" s="93"/>
    </row>
    <row r="167" spans="1:14" ht="12.75" customHeight="1" x14ac:dyDescent="0.2">
      <c r="A167" s="91"/>
      <c r="B167" s="507"/>
      <c r="C167" s="508"/>
      <c r="D167" s="508"/>
      <c r="E167" s="509"/>
      <c r="F167" s="91"/>
      <c r="G167" s="165" t="s">
        <v>70</v>
      </c>
      <c r="H167" s="2">
        <f>I74</f>
        <v>0</v>
      </c>
      <c r="I167" s="166"/>
      <c r="J167" s="91"/>
      <c r="K167" s="546"/>
      <c r="L167" s="547"/>
      <c r="M167" s="548"/>
      <c r="N167" s="93"/>
    </row>
    <row r="168" spans="1:14" ht="12.75" customHeight="1" x14ac:dyDescent="0.2">
      <c r="A168" s="91"/>
      <c r="B168" s="507"/>
      <c r="C168" s="508"/>
      <c r="D168" s="508"/>
      <c r="E168" s="509"/>
      <c r="F168" s="91"/>
      <c r="G168" s="165" t="s">
        <v>122</v>
      </c>
      <c r="H168" s="2">
        <f>I89</f>
        <v>0</v>
      </c>
      <c r="I168" s="166"/>
      <c r="J168" s="91"/>
      <c r="K168" s="546"/>
      <c r="L168" s="547"/>
      <c r="M168" s="548"/>
      <c r="N168" s="93"/>
    </row>
    <row r="169" spans="1:14" ht="12.75" customHeight="1" x14ac:dyDescent="0.2">
      <c r="A169" s="91"/>
      <c r="B169" s="507"/>
      <c r="C169" s="508"/>
      <c r="D169" s="508"/>
      <c r="E169" s="509"/>
      <c r="F169" s="91"/>
      <c r="G169" s="165" t="s">
        <v>50</v>
      </c>
      <c r="H169" s="2">
        <f>I100</f>
        <v>0</v>
      </c>
      <c r="I169" s="166"/>
      <c r="J169" s="91"/>
      <c r="K169" s="546"/>
      <c r="L169" s="547"/>
      <c r="M169" s="548"/>
      <c r="N169" s="93"/>
    </row>
    <row r="170" spans="1:14" ht="12.75" customHeight="1" x14ac:dyDescent="0.2">
      <c r="A170" s="91"/>
      <c r="B170" s="507"/>
      <c r="C170" s="508"/>
      <c r="D170" s="508"/>
      <c r="E170" s="509"/>
      <c r="F170" s="91"/>
      <c r="G170" s="165" t="s">
        <v>117</v>
      </c>
      <c r="H170" s="2">
        <f>I114</f>
        <v>0</v>
      </c>
      <c r="I170" s="166"/>
      <c r="J170" s="91"/>
      <c r="K170" s="546"/>
      <c r="L170" s="547"/>
      <c r="M170" s="548"/>
      <c r="N170" s="93"/>
    </row>
    <row r="171" spans="1:14" ht="12.75" customHeight="1" x14ac:dyDescent="0.2">
      <c r="A171" s="91"/>
      <c r="B171" s="507"/>
      <c r="C171" s="508"/>
      <c r="D171" s="508"/>
      <c r="E171" s="509"/>
      <c r="F171" s="91"/>
      <c r="G171" s="165" t="s">
        <v>71</v>
      </c>
      <c r="H171" s="2">
        <f>I128</f>
        <v>0</v>
      </c>
      <c r="I171" s="166"/>
      <c r="J171" s="91"/>
      <c r="K171" s="546"/>
      <c r="L171" s="547"/>
      <c r="M171" s="548"/>
      <c r="N171" s="93"/>
    </row>
    <row r="172" spans="1:14" ht="12.75" customHeight="1" x14ac:dyDescent="0.2">
      <c r="A172" s="91"/>
      <c r="B172" s="507"/>
      <c r="C172" s="508"/>
      <c r="D172" s="508"/>
      <c r="E172" s="509"/>
      <c r="F172" s="91"/>
      <c r="G172" s="165"/>
      <c r="H172" s="2"/>
      <c r="I172" s="166"/>
      <c r="J172" s="91"/>
      <c r="K172" s="546"/>
      <c r="L172" s="547"/>
      <c r="M172" s="548"/>
      <c r="N172" s="93"/>
    </row>
    <row r="173" spans="1:14" ht="13.5" customHeight="1" thickBot="1" x14ac:dyDescent="0.25">
      <c r="A173" s="91"/>
      <c r="B173" s="510"/>
      <c r="C173" s="511"/>
      <c r="D173" s="511"/>
      <c r="E173" s="512"/>
      <c r="F173" s="91"/>
      <c r="G173" s="167"/>
      <c r="H173" s="168"/>
      <c r="I173" s="169"/>
      <c r="J173" s="91"/>
      <c r="K173" s="549"/>
      <c r="L173" s="550"/>
      <c r="M173" s="551"/>
      <c r="N173" s="93"/>
    </row>
    <row r="174" spans="1:14" ht="3.75" customHeight="1" thickBot="1" x14ac:dyDescent="0.25">
      <c r="A174" s="91"/>
      <c r="B174" s="170"/>
      <c r="C174" s="4"/>
      <c r="D174" s="11"/>
      <c r="E174" s="13"/>
      <c r="F174" s="91"/>
      <c r="G174" s="2"/>
      <c r="H174" s="2"/>
      <c r="I174" s="2"/>
      <c r="J174" s="91"/>
      <c r="K174" s="14"/>
      <c r="L174" s="4"/>
      <c r="M174" s="13"/>
      <c r="N174" s="93"/>
    </row>
    <row r="175" spans="1:14" ht="13.5" customHeight="1" thickBot="1" x14ac:dyDescent="0.25">
      <c r="A175" s="91"/>
      <c r="B175" s="381" t="s">
        <v>113</v>
      </c>
      <c r="C175" s="382"/>
      <c r="D175" s="382"/>
      <c r="E175" s="383"/>
      <c r="F175" s="91"/>
      <c r="G175" s="375" t="s">
        <v>113</v>
      </c>
      <c r="H175" s="376"/>
      <c r="I175" s="377"/>
      <c r="J175" s="91"/>
      <c r="K175" s="462" t="s">
        <v>160</v>
      </c>
      <c r="L175" s="463"/>
      <c r="M175" s="464"/>
      <c r="N175" s="93"/>
    </row>
    <row r="176" spans="1:14" ht="12.75" customHeight="1" x14ac:dyDescent="0.2">
      <c r="A176" s="91"/>
      <c r="B176" s="384"/>
      <c r="C176" s="385"/>
      <c r="D176" s="385"/>
      <c r="E176" s="386"/>
      <c r="F176" s="91"/>
      <c r="G176" s="66">
        <f>Ago!G180</f>
        <v>0</v>
      </c>
      <c r="H176" s="67">
        <f>Ago!H180</f>
        <v>0</v>
      </c>
      <c r="I176" s="173" t="s">
        <v>72</v>
      </c>
      <c r="J176" s="91"/>
      <c r="K176" s="465"/>
      <c r="L176" s="466"/>
      <c r="M176" s="467"/>
      <c r="N176" s="93"/>
    </row>
    <row r="177" spans="1:14" x14ac:dyDescent="0.2">
      <c r="A177" s="91"/>
      <c r="B177" s="384"/>
      <c r="C177" s="385"/>
      <c r="D177" s="385"/>
      <c r="E177" s="386"/>
      <c r="F177" s="91"/>
      <c r="G177" s="225">
        <v>0</v>
      </c>
      <c r="H177" s="226">
        <v>0</v>
      </c>
      <c r="I177" s="174" t="s">
        <v>73</v>
      </c>
      <c r="J177" s="91"/>
      <c r="K177" s="465"/>
      <c r="L177" s="466"/>
      <c r="M177" s="467"/>
      <c r="N177" s="93"/>
    </row>
    <row r="178" spans="1:14" x14ac:dyDescent="0.2">
      <c r="A178" s="91"/>
      <c r="B178" s="384"/>
      <c r="C178" s="385"/>
      <c r="D178" s="385"/>
      <c r="E178" s="386"/>
      <c r="F178" s="91"/>
      <c r="G178" s="175">
        <v>0</v>
      </c>
      <c r="H178" s="176">
        <v>0</v>
      </c>
      <c r="I178" s="174" t="s">
        <v>74</v>
      </c>
      <c r="J178" s="91"/>
      <c r="K178" s="465"/>
      <c r="L178" s="466"/>
      <c r="M178" s="467"/>
      <c r="N178" s="93"/>
    </row>
    <row r="179" spans="1:14" x14ac:dyDescent="0.2">
      <c r="A179" s="91"/>
      <c r="B179" s="384"/>
      <c r="C179" s="385"/>
      <c r="D179" s="385"/>
      <c r="E179" s="386"/>
      <c r="F179" s="91"/>
      <c r="G179" s="225">
        <v>0</v>
      </c>
      <c r="H179" s="226">
        <v>0</v>
      </c>
      <c r="I179" s="174" t="s">
        <v>75</v>
      </c>
      <c r="J179" s="91"/>
      <c r="K179" s="465"/>
      <c r="L179" s="466"/>
      <c r="M179" s="467"/>
      <c r="N179" s="93"/>
    </row>
    <row r="180" spans="1:14" ht="13.5" thickBot="1" x14ac:dyDescent="0.25">
      <c r="A180" s="91"/>
      <c r="B180" s="384"/>
      <c r="C180" s="385"/>
      <c r="D180" s="385"/>
      <c r="E180" s="386"/>
      <c r="F180" s="91"/>
      <c r="G180" s="177">
        <f>G176+G177-G178+G179</f>
        <v>0</v>
      </c>
      <c r="H180" s="178">
        <f>H176+H177-H178+H179</f>
        <v>0</v>
      </c>
      <c r="I180" s="179" t="s">
        <v>76</v>
      </c>
      <c r="J180" s="91"/>
      <c r="K180" s="468"/>
      <c r="L180" s="469"/>
      <c r="M180" s="470"/>
      <c r="N180" s="93"/>
    </row>
    <row r="181" spans="1:14" ht="7.5" customHeight="1" thickBot="1" x14ac:dyDescent="0.25">
      <c r="A181" s="91"/>
      <c r="B181" s="384"/>
      <c r="C181" s="385"/>
      <c r="D181" s="385"/>
      <c r="E181" s="386"/>
      <c r="F181" s="91"/>
      <c r="G181" s="165"/>
      <c r="H181" s="2"/>
      <c r="I181" s="166"/>
      <c r="J181" s="91"/>
      <c r="K181" s="14"/>
      <c r="L181" s="4"/>
      <c r="M181" s="13"/>
      <c r="N181" s="93"/>
    </row>
    <row r="182" spans="1:14" ht="13.5" thickBot="1" x14ac:dyDescent="0.25">
      <c r="A182" s="91"/>
      <c r="B182" s="387"/>
      <c r="C182" s="388"/>
      <c r="D182" s="388"/>
      <c r="E182" s="389"/>
      <c r="F182" s="91"/>
      <c r="G182" s="371">
        <f>G180+H180</f>
        <v>0</v>
      </c>
      <c r="H182" s="372"/>
      <c r="I182" s="223" t="s">
        <v>77</v>
      </c>
      <c r="J182" s="91"/>
      <c r="K182" s="378"/>
      <c r="L182" s="379"/>
      <c r="M182" s="380"/>
      <c r="N182" s="93"/>
    </row>
    <row r="183" spans="1:14" ht="3.75" customHeight="1" thickBot="1" x14ac:dyDescent="0.25">
      <c r="A183" s="91"/>
      <c r="B183" s="170"/>
      <c r="C183" s="4"/>
      <c r="D183" s="11"/>
      <c r="E183" s="13"/>
      <c r="F183" s="91"/>
      <c r="G183" s="2"/>
      <c r="H183" s="2"/>
      <c r="I183" s="2"/>
      <c r="J183" s="91"/>
      <c r="K183" s="14"/>
      <c r="L183" s="4"/>
      <c r="M183" s="13"/>
      <c r="N183" s="93"/>
    </row>
    <row r="184" spans="1:14" ht="13.5" customHeight="1" thickBot="1" x14ac:dyDescent="0.25">
      <c r="A184" s="91"/>
      <c r="B184" s="381" t="s">
        <v>83</v>
      </c>
      <c r="C184" s="382"/>
      <c r="D184" s="382"/>
      <c r="E184" s="383"/>
      <c r="F184" s="91"/>
      <c r="G184" s="375" t="s">
        <v>83</v>
      </c>
      <c r="H184" s="376"/>
      <c r="I184" s="377"/>
      <c r="J184" s="91"/>
      <c r="K184" s="471"/>
      <c r="L184" s="472"/>
      <c r="M184" s="473"/>
      <c r="N184" s="93"/>
    </row>
    <row r="185" spans="1:14" ht="12.75" customHeight="1" x14ac:dyDescent="0.2">
      <c r="A185" s="91"/>
      <c r="B185" s="384"/>
      <c r="C185" s="385"/>
      <c r="D185" s="385"/>
      <c r="E185" s="386"/>
      <c r="F185" s="91"/>
      <c r="G185" s="66">
        <f>Ago!G189</f>
        <v>0</v>
      </c>
      <c r="H185" s="67">
        <f>Ago!H189</f>
        <v>0</v>
      </c>
      <c r="I185" s="173" t="s">
        <v>72</v>
      </c>
      <c r="J185" s="91"/>
      <c r="K185" s="474"/>
      <c r="L185" s="475"/>
      <c r="M185" s="476"/>
      <c r="N185" s="93"/>
    </row>
    <row r="186" spans="1:14" ht="12.75" customHeight="1" x14ac:dyDescent="0.2">
      <c r="A186" s="91"/>
      <c r="B186" s="384"/>
      <c r="C186" s="385"/>
      <c r="D186" s="385"/>
      <c r="E186" s="386"/>
      <c r="F186" s="91"/>
      <c r="G186" s="225">
        <v>0</v>
      </c>
      <c r="H186" s="226">
        <v>0</v>
      </c>
      <c r="I186" s="174" t="s">
        <v>81</v>
      </c>
      <c r="J186" s="91"/>
      <c r="K186" s="474"/>
      <c r="L186" s="475"/>
      <c r="M186" s="476"/>
      <c r="N186" s="93"/>
    </row>
    <row r="187" spans="1:14" ht="12.75" customHeight="1" x14ac:dyDescent="0.2">
      <c r="A187" s="91"/>
      <c r="B187" s="384"/>
      <c r="C187" s="385"/>
      <c r="D187" s="385"/>
      <c r="E187" s="386"/>
      <c r="F187" s="91"/>
      <c r="G187" s="225">
        <v>0</v>
      </c>
      <c r="H187" s="226">
        <v>0</v>
      </c>
      <c r="I187" s="174" t="s">
        <v>82</v>
      </c>
      <c r="J187" s="91"/>
      <c r="K187" s="474"/>
      <c r="L187" s="475"/>
      <c r="M187" s="476"/>
      <c r="N187" s="93"/>
    </row>
    <row r="188" spans="1:14" ht="12.75" customHeight="1" x14ac:dyDescent="0.2">
      <c r="A188" s="91"/>
      <c r="B188" s="384"/>
      <c r="C188" s="385"/>
      <c r="D188" s="385"/>
      <c r="E188" s="386"/>
      <c r="F188" s="91"/>
      <c r="G188" s="225">
        <v>0</v>
      </c>
      <c r="H188" s="226">
        <v>0</v>
      </c>
      <c r="I188" s="174" t="s">
        <v>84</v>
      </c>
      <c r="J188" s="91"/>
      <c r="K188" s="474"/>
      <c r="L188" s="475"/>
      <c r="M188" s="476"/>
      <c r="N188" s="93"/>
    </row>
    <row r="189" spans="1:14" ht="13.5" customHeight="1" thickBot="1" x14ac:dyDescent="0.25">
      <c r="A189" s="91"/>
      <c r="B189" s="384"/>
      <c r="C189" s="385"/>
      <c r="D189" s="385"/>
      <c r="E189" s="386"/>
      <c r="F189" s="91"/>
      <c r="G189" s="177">
        <f>G185+G186+G187+G188</f>
        <v>0</v>
      </c>
      <c r="H189" s="177">
        <f>H185+H186+H187+H188</f>
        <v>0</v>
      </c>
      <c r="I189" s="179" t="s">
        <v>76</v>
      </c>
      <c r="J189" s="91"/>
      <c r="K189" s="477"/>
      <c r="L189" s="478"/>
      <c r="M189" s="479"/>
      <c r="N189" s="93"/>
    </row>
    <row r="190" spans="1:14" ht="7.5" customHeight="1" thickBot="1" x14ac:dyDescent="0.25">
      <c r="A190" s="91"/>
      <c r="B190" s="384"/>
      <c r="C190" s="385"/>
      <c r="D190" s="385"/>
      <c r="E190" s="386"/>
      <c r="F190" s="91"/>
      <c r="G190" s="165"/>
      <c r="H190" s="2"/>
      <c r="I190" s="166"/>
      <c r="J190" s="91"/>
      <c r="K190" s="14"/>
      <c r="L190" s="4"/>
      <c r="M190" s="13"/>
      <c r="N190" s="93"/>
    </row>
    <row r="191" spans="1:14" ht="13.5" customHeight="1" thickBot="1" x14ac:dyDescent="0.25">
      <c r="A191" s="91"/>
      <c r="B191" s="387"/>
      <c r="C191" s="388"/>
      <c r="D191" s="388"/>
      <c r="E191" s="389"/>
      <c r="F191" s="91"/>
      <c r="G191" s="371">
        <f>G189+H189</f>
        <v>0</v>
      </c>
      <c r="H191" s="372"/>
      <c r="I191" s="223" t="s">
        <v>116</v>
      </c>
      <c r="J191" s="91"/>
      <c r="K191" s="378"/>
      <c r="L191" s="379"/>
      <c r="M191" s="380"/>
      <c r="N191" s="93"/>
    </row>
    <row r="192" spans="1:14" ht="3.75" customHeight="1" thickBot="1" x14ac:dyDescent="0.25">
      <c r="A192" s="91"/>
      <c r="B192" s="170"/>
      <c r="C192" s="4"/>
      <c r="D192" s="11"/>
      <c r="E192" s="13"/>
      <c r="F192" s="91"/>
      <c r="G192" s="2"/>
      <c r="H192" s="2"/>
      <c r="I192" s="2"/>
      <c r="J192" s="91"/>
      <c r="K192" s="14"/>
      <c r="L192" s="4"/>
      <c r="M192" s="13"/>
      <c r="N192" s="93"/>
    </row>
    <row r="193" spans="1:14" ht="13.5" customHeight="1" thickBot="1" x14ac:dyDescent="0.25">
      <c r="A193" s="91"/>
      <c r="B193" s="486" t="s">
        <v>80</v>
      </c>
      <c r="C193" s="487"/>
      <c r="D193" s="487"/>
      <c r="E193" s="488"/>
      <c r="F193" s="91"/>
      <c r="G193" s="540" t="s">
        <v>85</v>
      </c>
      <c r="H193" s="541"/>
      <c r="I193" s="542"/>
      <c r="J193" s="91"/>
      <c r="K193" s="559" t="s">
        <v>174</v>
      </c>
      <c r="L193" s="560"/>
      <c r="M193" s="561"/>
      <c r="N193" s="93"/>
    </row>
    <row r="194" spans="1:14" ht="12.75" customHeight="1" x14ac:dyDescent="0.2">
      <c r="A194" s="91"/>
      <c r="B194" s="489"/>
      <c r="C194" s="490"/>
      <c r="D194" s="490"/>
      <c r="E194" s="491"/>
      <c r="F194" s="91"/>
      <c r="G194" s="66">
        <f>Ago!G198</f>
        <v>0</v>
      </c>
      <c r="H194" s="67">
        <f>Ago!H198</f>
        <v>0</v>
      </c>
      <c r="I194" s="173" t="s">
        <v>72</v>
      </c>
      <c r="J194" s="91"/>
      <c r="K194" s="562"/>
      <c r="L194" s="563"/>
      <c r="M194" s="564"/>
      <c r="N194" s="93"/>
    </row>
    <row r="195" spans="1:14" ht="12.75" customHeight="1" x14ac:dyDescent="0.2">
      <c r="A195" s="91"/>
      <c r="B195" s="489"/>
      <c r="C195" s="490"/>
      <c r="D195" s="490"/>
      <c r="E195" s="491"/>
      <c r="F195" s="91"/>
      <c r="G195" s="225">
        <v>0</v>
      </c>
      <c r="H195" s="226">
        <v>0</v>
      </c>
      <c r="I195" s="174" t="s">
        <v>73</v>
      </c>
      <c r="J195" s="91"/>
      <c r="K195" s="562"/>
      <c r="L195" s="563"/>
      <c r="M195" s="564"/>
      <c r="N195" s="93"/>
    </row>
    <row r="196" spans="1:14" ht="12.75" customHeight="1" x14ac:dyDescent="0.2">
      <c r="A196" s="91"/>
      <c r="B196" s="489"/>
      <c r="C196" s="490"/>
      <c r="D196" s="490"/>
      <c r="E196" s="491"/>
      <c r="F196" s="91"/>
      <c r="G196" s="175">
        <v>0</v>
      </c>
      <c r="H196" s="176">
        <v>0</v>
      </c>
      <c r="I196" s="174" t="s">
        <v>74</v>
      </c>
      <c r="J196" s="91"/>
      <c r="K196" s="562"/>
      <c r="L196" s="563"/>
      <c r="M196" s="564"/>
      <c r="N196" s="93"/>
    </row>
    <row r="197" spans="1:14" ht="12.75" customHeight="1" x14ac:dyDescent="0.2">
      <c r="A197" s="91"/>
      <c r="B197" s="489"/>
      <c r="C197" s="490"/>
      <c r="D197" s="490"/>
      <c r="E197" s="491"/>
      <c r="F197" s="91"/>
      <c r="G197" s="225">
        <v>0</v>
      </c>
      <c r="H197" s="226">
        <v>0</v>
      </c>
      <c r="I197" s="174" t="s">
        <v>75</v>
      </c>
      <c r="J197" s="91"/>
      <c r="K197" s="562"/>
      <c r="L197" s="563"/>
      <c r="M197" s="564"/>
      <c r="N197" s="93"/>
    </row>
    <row r="198" spans="1:14" ht="13.5" customHeight="1" thickBot="1" x14ac:dyDescent="0.25">
      <c r="A198" s="91"/>
      <c r="B198" s="489"/>
      <c r="C198" s="490"/>
      <c r="D198" s="490"/>
      <c r="E198" s="491"/>
      <c r="F198" s="91"/>
      <c r="G198" s="177">
        <f>G194+G195-G196+G197</f>
        <v>0</v>
      </c>
      <c r="H198" s="178">
        <f>H194+H195-H196+H197</f>
        <v>0</v>
      </c>
      <c r="I198" s="179" t="s">
        <v>76</v>
      </c>
      <c r="J198" s="91"/>
      <c r="K198" s="565"/>
      <c r="L198" s="566"/>
      <c r="M198" s="567"/>
      <c r="N198" s="93"/>
    </row>
    <row r="199" spans="1:14" ht="7.5" customHeight="1" thickBot="1" x14ac:dyDescent="0.25">
      <c r="A199" s="91"/>
      <c r="B199" s="489"/>
      <c r="C199" s="490"/>
      <c r="D199" s="490"/>
      <c r="E199" s="491"/>
      <c r="F199" s="91"/>
      <c r="G199" s="2"/>
      <c r="H199" s="2"/>
      <c r="I199" s="166"/>
      <c r="J199" s="91"/>
      <c r="K199" s="14"/>
      <c r="L199" s="4"/>
      <c r="M199" s="13"/>
      <c r="N199" s="93"/>
    </row>
    <row r="200" spans="1:14" ht="13.5" customHeight="1" thickBot="1" x14ac:dyDescent="0.25">
      <c r="A200" s="91"/>
      <c r="B200" s="492"/>
      <c r="C200" s="493"/>
      <c r="D200" s="493"/>
      <c r="E200" s="494"/>
      <c r="F200" s="91"/>
      <c r="G200" s="371">
        <f>G198+H198</f>
        <v>0</v>
      </c>
      <c r="H200" s="372"/>
      <c r="I200" s="223" t="s">
        <v>77</v>
      </c>
      <c r="J200" s="91"/>
      <c r="K200" s="378"/>
      <c r="L200" s="379"/>
      <c r="M200" s="380"/>
      <c r="N200" s="93"/>
    </row>
    <row r="201" spans="1:14" ht="3.75" customHeight="1" thickBot="1" x14ac:dyDescent="0.25">
      <c r="A201" s="91"/>
      <c r="B201" s="2"/>
      <c r="C201" s="4"/>
      <c r="D201" s="2"/>
      <c r="E201" s="2"/>
      <c r="F201" s="4"/>
      <c r="G201" s="2"/>
      <c r="H201" s="2"/>
      <c r="I201" s="11"/>
      <c r="J201" s="11"/>
      <c r="K201" s="11"/>
      <c r="L201" s="11"/>
      <c r="M201" s="13"/>
      <c r="N201" s="93"/>
    </row>
    <row r="202" spans="1:14" ht="12.75" customHeight="1" x14ac:dyDescent="0.2">
      <c r="A202" s="91"/>
      <c r="B202" s="441" t="s">
        <v>78</v>
      </c>
      <c r="C202" s="442"/>
      <c r="D202" s="442"/>
      <c r="E202" s="443"/>
      <c r="F202" s="91"/>
      <c r="G202" s="453"/>
      <c r="H202" s="454"/>
      <c r="I202" s="454"/>
      <c r="J202" s="454"/>
      <c r="K202" s="454"/>
      <c r="L202" s="454"/>
      <c r="M202" s="455"/>
      <c r="N202" s="93"/>
    </row>
    <row r="203" spans="1:14" ht="12.75" customHeight="1" x14ac:dyDescent="0.2">
      <c r="A203" s="91"/>
      <c r="B203" s="444"/>
      <c r="C203" s="445"/>
      <c r="D203" s="445"/>
      <c r="E203" s="446"/>
      <c r="F203" s="91"/>
      <c r="G203" s="456"/>
      <c r="H203" s="457"/>
      <c r="I203" s="457"/>
      <c r="J203" s="457"/>
      <c r="K203" s="457"/>
      <c r="L203" s="457"/>
      <c r="M203" s="458"/>
      <c r="N203" s="93"/>
    </row>
    <row r="204" spans="1:14" ht="12.75" customHeight="1" x14ac:dyDescent="0.2">
      <c r="A204" s="91"/>
      <c r="B204" s="444"/>
      <c r="C204" s="445"/>
      <c r="D204" s="445"/>
      <c r="E204" s="446"/>
      <c r="F204" s="91"/>
      <c r="G204" s="456"/>
      <c r="H204" s="457"/>
      <c r="I204" s="457"/>
      <c r="J204" s="457"/>
      <c r="K204" s="457"/>
      <c r="L204" s="457"/>
      <c r="M204" s="458"/>
      <c r="N204" s="93"/>
    </row>
    <row r="205" spans="1:14" ht="12.75" customHeight="1" x14ac:dyDescent="0.2">
      <c r="A205" s="91"/>
      <c r="B205" s="444"/>
      <c r="C205" s="445"/>
      <c r="D205" s="445"/>
      <c r="E205" s="446"/>
      <c r="F205" s="91"/>
      <c r="G205" s="456"/>
      <c r="H205" s="457"/>
      <c r="I205" s="457"/>
      <c r="J205" s="457"/>
      <c r="K205" s="457"/>
      <c r="L205" s="457"/>
      <c r="M205" s="458"/>
      <c r="N205" s="93"/>
    </row>
    <row r="206" spans="1:14" ht="13.5" customHeight="1" thickBot="1" x14ac:dyDescent="0.25">
      <c r="A206" s="91"/>
      <c r="B206" s="447"/>
      <c r="C206" s="448"/>
      <c r="D206" s="448"/>
      <c r="E206" s="449"/>
      <c r="F206" s="91"/>
      <c r="G206" s="459"/>
      <c r="H206" s="460"/>
      <c r="I206" s="460"/>
      <c r="J206" s="460"/>
      <c r="K206" s="460"/>
      <c r="L206" s="460"/>
      <c r="M206" s="461"/>
      <c r="N206" s="93"/>
    </row>
    <row r="207" spans="1:14" ht="3.75" customHeight="1" thickBot="1" x14ac:dyDescent="0.25">
      <c r="A207" s="142"/>
      <c r="B207" s="6"/>
      <c r="C207" s="6"/>
      <c r="D207" s="6"/>
      <c r="E207" s="6"/>
      <c r="F207" s="6"/>
      <c r="G207" s="156"/>
      <c r="H207" s="156"/>
      <c r="I207" s="156"/>
      <c r="J207" s="156"/>
      <c r="K207" s="156"/>
      <c r="L207" s="156"/>
      <c r="M207" s="156"/>
      <c r="N207" s="93"/>
    </row>
    <row r="208" spans="1:14" ht="16.5" customHeight="1" x14ac:dyDescent="0.2">
      <c r="A208" s="435"/>
      <c r="B208" s="436"/>
      <c r="C208" s="436"/>
      <c r="D208" s="436"/>
      <c r="E208" s="436"/>
      <c r="F208" s="436"/>
      <c r="G208" s="436"/>
      <c r="H208" s="436"/>
      <c r="I208" s="436"/>
      <c r="J208" s="436"/>
      <c r="K208" s="436"/>
      <c r="L208" s="436"/>
      <c r="M208" s="436"/>
      <c r="N208" s="437"/>
    </row>
    <row r="209" spans="1:14" ht="16.5" customHeight="1" x14ac:dyDescent="0.2">
      <c r="A209" s="438"/>
      <c r="B209" s="439"/>
      <c r="C209" s="439"/>
      <c r="D209" s="439"/>
      <c r="E209" s="439"/>
      <c r="F209" s="439"/>
      <c r="G209" s="439"/>
      <c r="H209" s="439"/>
      <c r="I209" s="439"/>
      <c r="J209" s="439"/>
      <c r="K209" s="439"/>
      <c r="L209" s="439"/>
      <c r="M209" s="439"/>
      <c r="N209" s="440"/>
    </row>
    <row r="210" spans="1:14" ht="15.75" customHeight="1" x14ac:dyDescent="0.2">
      <c r="A210" s="438"/>
      <c r="B210" s="439"/>
      <c r="C210" s="439"/>
      <c r="D210" s="439"/>
      <c r="E210" s="439"/>
      <c r="F210" s="439"/>
      <c r="G210" s="439"/>
      <c r="H210" s="439"/>
      <c r="I210" s="439"/>
      <c r="J210" s="439"/>
      <c r="K210" s="439"/>
      <c r="L210" s="439"/>
      <c r="M210" s="439"/>
      <c r="N210" s="440"/>
    </row>
    <row r="211" spans="1:14" ht="6" hidden="1" customHeight="1" x14ac:dyDescent="0.2">
      <c r="A211" s="438"/>
      <c r="B211" s="439"/>
      <c r="C211" s="439"/>
      <c r="D211" s="439"/>
      <c r="E211" s="439"/>
      <c r="F211" s="439"/>
      <c r="G211" s="439"/>
      <c r="H211" s="439"/>
      <c r="I211" s="439"/>
      <c r="J211" s="439"/>
      <c r="K211" s="439"/>
      <c r="L211" s="439"/>
      <c r="M211" s="439"/>
      <c r="N211" s="440"/>
    </row>
    <row r="212" spans="1:14" x14ac:dyDescent="0.2">
      <c r="A212" s="438"/>
      <c r="B212" s="439"/>
      <c r="C212" s="439"/>
      <c r="D212" s="439"/>
      <c r="E212" s="439"/>
      <c r="F212" s="439"/>
      <c r="G212" s="439"/>
      <c r="H212" s="439"/>
      <c r="I212" s="439"/>
      <c r="J212" s="439"/>
      <c r="K212" s="439"/>
      <c r="L212" s="439"/>
      <c r="M212" s="439"/>
      <c r="N212" s="440"/>
    </row>
    <row r="213" spans="1:14" x14ac:dyDescent="0.2">
      <c r="A213" s="438"/>
      <c r="B213" s="439"/>
      <c r="C213" s="439"/>
      <c r="D213" s="439"/>
      <c r="E213" s="439"/>
      <c r="F213" s="439"/>
      <c r="G213" s="439"/>
      <c r="H213" s="439"/>
      <c r="I213" s="439"/>
      <c r="J213" s="439"/>
      <c r="K213" s="439"/>
      <c r="L213" s="439"/>
      <c r="M213" s="439"/>
      <c r="N213" s="440"/>
    </row>
    <row r="214" spans="1:14" ht="12.75" customHeight="1" thickBot="1" x14ac:dyDescent="0.25">
      <c r="A214" s="167"/>
      <c r="B214" s="168"/>
      <c r="C214" s="168"/>
      <c r="D214" s="168"/>
      <c r="E214" s="168"/>
      <c r="F214" s="168"/>
      <c r="G214" s="168"/>
      <c r="H214" s="168"/>
      <c r="I214" s="168"/>
      <c r="J214" s="168"/>
      <c r="K214" s="168"/>
      <c r="L214" s="168"/>
      <c r="M214" s="168"/>
      <c r="N214" s="169"/>
    </row>
    <row r="215" spans="1:14" ht="3" customHeight="1" x14ac:dyDescent="0.2"/>
    <row r="216" spans="1:14" hidden="1" x14ac:dyDescent="0.2"/>
    <row r="217" spans="1:14" hidden="1" x14ac:dyDescent="0.2"/>
    <row r="218" spans="1:14" hidden="1" x14ac:dyDescent="0.2"/>
  </sheetData>
  <sheetProtection algorithmName="SHA-512" hashValue="3wAJ+X6ITdFfMStNULKqiAkfwegJwjjLt9qiwqc6Mxc0cnKn/CjyqgSmSIKGpFEk5mcuFr1QVzajp81WtmZDBA==" saltValue="UuG2NnLOEhJEvV9/G0E6WQ==" spinCount="100000" sheet="1" objects="1" scenarios="1" selectLockedCells="1"/>
  <mergeCells count="86">
    <mergeCell ref="M2:M3"/>
    <mergeCell ref="I5:I10"/>
    <mergeCell ref="B12:M12"/>
    <mergeCell ref="B2:B3"/>
    <mergeCell ref="D2:D3"/>
    <mergeCell ref="E2:E3"/>
    <mergeCell ref="G2:H3"/>
    <mergeCell ref="I2:I3"/>
    <mergeCell ref="K2:K3"/>
    <mergeCell ref="G13:H13"/>
    <mergeCell ref="E14:E27"/>
    <mergeCell ref="I14:I27"/>
    <mergeCell ref="G64:H64"/>
    <mergeCell ref="G30:H30"/>
    <mergeCell ref="E31:E38"/>
    <mergeCell ref="I31:I38"/>
    <mergeCell ref="G41:H41"/>
    <mergeCell ref="E65:E73"/>
    <mergeCell ref="I65:I73"/>
    <mergeCell ref="G76:H76"/>
    <mergeCell ref="E42:E49"/>
    <mergeCell ref="I42:I49"/>
    <mergeCell ref="G52:H52"/>
    <mergeCell ref="E53:E61"/>
    <mergeCell ref="I53:I61"/>
    <mergeCell ref="G102:H102"/>
    <mergeCell ref="E103:E113"/>
    <mergeCell ref="I103:I113"/>
    <mergeCell ref="G116:H116"/>
    <mergeCell ref="E77:E88"/>
    <mergeCell ref="I77:I88"/>
    <mergeCell ref="G91:H91"/>
    <mergeCell ref="E92:E99"/>
    <mergeCell ref="I92:I99"/>
    <mergeCell ref="E117:E127"/>
    <mergeCell ref="I117:I127"/>
    <mergeCell ref="B136:E136"/>
    <mergeCell ref="G136:I136"/>
    <mergeCell ref="K136:M142"/>
    <mergeCell ref="B137:E137"/>
    <mergeCell ref="G137:I137"/>
    <mergeCell ref="B138:E138"/>
    <mergeCell ref="G138:I138"/>
    <mergeCell ref="B139:E139"/>
    <mergeCell ref="G139:I139"/>
    <mergeCell ref="B141:E142"/>
    <mergeCell ref="G141:I141"/>
    <mergeCell ref="G142:I142"/>
    <mergeCell ref="B184:E191"/>
    <mergeCell ref="A208:N213"/>
    <mergeCell ref="B193:E200"/>
    <mergeCell ref="G193:I193"/>
    <mergeCell ref="K193:M198"/>
    <mergeCell ref="G200:H200"/>
    <mergeCell ref="K200:M200"/>
    <mergeCell ref="B202:E206"/>
    <mergeCell ref="G202:M206"/>
    <mergeCell ref="K182:M182"/>
    <mergeCell ref="G191:H191"/>
    <mergeCell ref="K191:M191"/>
    <mergeCell ref="K160:M173"/>
    <mergeCell ref="G175:I175"/>
    <mergeCell ref="K175:M180"/>
    <mergeCell ref="G184:I184"/>
    <mergeCell ref="K184:M189"/>
    <mergeCell ref="B160:E173"/>
    <mergeCell ref="G182:H182"/>
    <mergeCell ref="B175:E182"/>
    <mergeCell ref="B154:E154"/>
    <mergeCell ref="G154:I154"/>
    <mergeCell ref="B156:E156"/>
    <mergeCell ref="G156:I156"/>
    <mergeCell ref="K146:M156"/>
    <mergeCell ref="B147:E147"/>
    <mergeCell ref="B150:E150"/>
    <mergeCell ref="G150:I150"/>
    <mergeCell ref="B151:E151"/>
    <mergeCell ref="G151:I151"/>
    <mergeCell ref="G152:I152"/>
    <mergeCell ref="G153:I153"/>
    <mergeCell ref="B152:E152"/>
    <mergeCell ref="B146:E146"/>
    <mergeCell ref="G146:I146"/>
    <mergeCell ref="G147:I147"/>
    <mergeCell ref="B149:E149"/>
    <mergeCell ref="G149:I149"/>
  </mergeCells>
  <phoneticPr fontId="43" type="noConversion"/>
  <conditionalFormatting sqref="G141">
    <cfRule type="cellIs" dxfId="52" priority="4" stopIfTrue="1" operator="equal">
      <formula>"Mark Contábil Informa:"</formula>
    </cfRule>
    <cfRule type="cellIs" dxfId="51" priority="5" stopIfTrue="1" operator="equal">
      <formula>"Mark Contábil Informa:"</formula>
    </cfRule>
    <cfRule type="cellIs" dxfId="50" priority="6" stopIfTrue="1" operator="equal">
      <formula>"Mark Contábil Informa:"</formula>
    </cfRule>
  </conditionalFormatting>
  <conditionalFormatting sqref="G142">
    <cfRule type="cellIs" dxfId="49" priority="1" stopIfTrue="1" operator="equal">
      <formula>"Atenção - Resultado Mensal Negativo"</formula>
    </cfRule>
    <cfRule type="cellIs" dxfId="48" priority="2" stopIfTrue="1" operator="equal">
      <formula>"Parabéns - Resultado Mensal Positivo"</formula>
    </cfRule>
    <cfRule type="cellIs" dxfId="47" priority="3" stopIfTrue="1" operator="equal">
      <formula>"Nem Positivo nem Negativo - No Limite"</formula>
    </cfRule>
  </conditionalFormatting>
  <conditionalFormatting sqref="G156">
    <cfRule type="cellIs" dxfId="46" priority="16" stopIfTrue="1" operator="equal">
      <formula>"Parabéns - Meta cumprida"</formula>
    </cfRule>
    <cfRule type="cellIs" dxfId="45" priority="17" stopIfTrue="1" operator="equal">
      <formula>"Atenção - Meta não cumprida"</formula>
    </cfRule>
  </conditionalFormatting>
  <conditionalFormatting sqref="G13:H13 G30:H30 G41:H41 G52:H52 G64:H64 G76:H76 G91:H91 G102:H102 G116:H116">
    <cfRule type="cellIs" dxfId="44" priority="7" stopIfTrue="1" operator="equal">
      <formula>"Sinal Verde - Abaixo do Orçado"</formula>
    </cfRule>
    <cfRule type="cellIs" dxfId="43" priority="8" stopIfTrue="1" operator="between">
      <formula>"Sinal Amarelo - Próximo ao Orçado"</formula>
      <formula>"Sinal Amarelo - Igual ao Orçado"</formula>
    </cfRule>
    <cfRule type="cellIs" dxfId="42" priority="9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DB424-CA0A-4A29-84A1-B6A46C11FD87}">
  <dimension ref="A1:O218"/>
  <sheetViews>
    <sheetView showGridLines="0" zoomScale="80" zoomScaleNormal="80" zoomScaleSheetLayoutView="80" workbookViewId="0">
      <pane ySplit="4" topLeftCell="A5" activePane="bottomLeft" state="frozen"/>
      <selection activeCell="C6" sqref="C6:D6"/>
      <selection pane="bottomLeft"/>
    </sheetView>
  </sheetViews>
  <sheetFormatPr defaultColWidth="0" defaultRowHeight="12.75" customHeight="1" zeroHeight="1" x14ac:dyDescent="0.2"/>
  <cols>
    <col min="1" max="1" width="0.5703125" style="90" customWidth="1"/>
    <col min="2" max="2" width="36.7109375" style="90" customWidth="1"/>
    <col min="3" max="3" width="0.7109375" style="90" customWidth="1"/>
    <col min="4" max="4" width="18.7109375" style="90" customWidth="1"/>
    <col min="5" max="5" width="18" style="90" customWidth="1"/>
    <col min="6" max="6" width="0.7109375" style="90" customWidth="1"/>
    <col min="7" max="7" width="18.7109375" style="90" bestFit="1" customWidth="1"/>
    <col min="8" max="8" width="18.7109375" style="90" customWidth="1"/>
    <col min="9" max="9" width="18" style="90" customWidth="1"/>
    <col min="10" max="10" width="0.7109375" style="90" customWidth="1"/>
    <col min="11" max="11" width="15.5703125" style="90" customWidth="1"/>
    <col min="12" max="12" width="0.7109375" style="90" customWidth="1"/>
    <col min="13" max="13" width="18.85546875" style="90" customWidth="1"/>
    <col min="14" max="14" width="0.7109375" style="90" customWidth="1"/>
    <col min="15" max="15" width="0.28515625" style="90" customWidth="1"/>
    <col min="16" max="16384" width="9.140625" style="90" hidden="1"/>
  </cols>
  <sheetData>
    <row r="1" spans="1:14" ht="3.75" customHeight="1" thickBot="1" x14ac:dyDescent="0.25">
      <c r="A1" s="88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9"/>
    </row>
    <row r="2" spans="1:14" ht="21.75" customHeight="1" x14ac:dyDescent="0.2">
      <c r="A2" s="91"/>
      <c r="B2" s="402" t="s">
        <v>196</v>
      </c>
      <c r="C2" s="92"/>
      <c r="D2" s="404" t="s">
        <v>0</v>
      </c>
      <c r="E2" s="414"/>
      <c r="F2" s="92"/>
      <c r="G2" s="404" t="s">
        <v>1</v>
      </c>
      <c r="H2" s="419"/>
      <c r="I2" s="414"/>
      <c r="J2" s="92"/>
      <c r="K2" s="373" t="s">
        <v>2</v>
      </c>
      <c r="L2" s="92"/>
      <c r="M2" s="409" t="s">
        <v>3</v>
      </c>
      <c r="N2" s="93"/>
    </row>
    <row r="3" spans="1:14" ht="19.5" customHeight="1" thickBot="1" x14ac:dyDescent="0.25">
      <c r="A3" s="91"/>
      <c r="B3" s="403"/>
      <c r="C3" s="91"/>
      <c r="D3" s="405"/>
      <c r="E3" s="415"/>
      <c r="F3" s="91"/>
      <c r="G3" s="405"/>
      <c r="H3" s="420"/>
      <c r="I3" s="415"/>
      <c r="J3" s="91"/>
      <c r="K3" s="374"/>
      <c r="L3" s="91"/>
      <c r="M3" s="410"/>
      <c r="N3" s="93"/>
    </row>
    <row r="4" spans="1:14" s="95" customFormat="1" ht="13.5" thickBot="1" x14ac:dyDescent="0.25">
      <c r="A4" s="91"/>
      <c r="B4" s="185" t="s">
        <v>111</v>
      </c>
      <c r="C4" s="91"/>
      <c r="D4" s="186" t="s">
        <v>4</v>
      </c>
      <c r="E4" s="187" t="s">
        <v>5</v>
      </c>
      <c r="F4" s="91"/>
      <c r="G4" s="188" t="str">
        <f>'Página Inicial'!C6</f>
        <v>Nome Esposa</v>
      </c>
      <c r="H4" s="188" t="str">
        <f>'Página Inicial'!F6</f>
        <v>Nome Esposo</v>
      </c>
      <c r="I4" s="187" t="s">
        <v>5</v>
      </c>
      <c r="J4" s="91"/>
      <c r="K4" s="189" t="s">
        <v>4</v>
      </c>
      <c r="L4" s="94"/>
      <c r="M4" s="190" t="s">
        <v>107</v>
      </c>
      <c r="N4" s="93"/>
    </row>
    <row r="5" spans="1:14" ht="12.75" customHeight="1" x14ac:dyDescent="0.2">
      <c r="A5" s="91"/>
      <c r="B5" s="96" t="s">
        <v>118</v>
      </c>
      <c r="C5" s="91"/>
      <c r="D5" s="97"/>
      <c r="E5" s="98"/>
      <c r="F5" s="91"/>
      <c r="G5" s="97"/>
      <c r="H5" s="99"/>
      <c r="I5" s="416"/>
      <c r="J5" s="91"/>
      <c r="K5" s="100" t="str">
        <f t="shared" ref="K5:K10" si="0">IF(D5=0,"",(D5-G5-H5))</f>
        <v/>
      </c>
      <c r="L5" s="94"/>
      <c r="M5" s="101" t="str">
        <f t="shared" ref="M5:M10" si="1">IF((G5+H5)=0,"",IF(D5=0,"",IF((G5+H5)&lt;(D5*80%),"Abaixo do Orçado",IF(D5=(G5+H5),"Igual ao Orçado",IF(D5&gt;(G5+H5),"Próximo ao Orçado","Passou do Orçado")))))</f>
        <v/>
      </c>
      <c r="N5" s="93"/>
    </row>
    <row r="6" spans="1:14" x14ac:dyDescent="0.2">
      <c r="A6" s="91"/>
      <c r="B6" s="96" t="s">
        <v>119</v>
      </c>
      <c r="C6" s="91"/>
      <c r="D6" s="97"/>
      <c r="E6" s="102"/>
      <c r="F6" s="91"/>
      <c r="G6" s="103"/>
      <c r="H6" s="104"/>
      <c r="I6" s="417"/>
      <c r="J6" s="91"/>
      <c r="K6" s="100" t="str">
        <f t="shared" si="0"/>
        <v/>
      </c>
      <c r="L6" s="94"/>
      <c r="M6" s="101" t="str">
        <f t="shared" si="1"/>
        <v/>
      </c>
      <c r="N6" s="93"/>
    </row>
    <row r="7" spans="1:14" x14ac:dyDescent="0.2">
      <c r="A7" s="91"/>
      <c r="B7" s="96" t="s">
        <v>120</v>
      </c>
      <c r="C7" s="91"/>
      <c r="D7" s="97"/>
      <c r="E7" s="102"/>
      <c r="F7" s="91"/>
      <c r="G7" s="103"/>
      <c r="H7" s="104"/>
      <c r="I7" s="417"/>
      <c r="J7" s="91"/>
      <c r="K7" s="100" t="str">
        <f t="shared" si="0"/>
        <v/>
      </c>
      <c r="L7" s="94"/>
      <c r="M7" s="101" t="str">
        <f t="shared" si="1"/>
        <v/>
      </c>
      <c r="N7" s="93"/>
    </row>
    <row r="8" spans="1:14" x14ac:dyDescent="0.2">
      <c r="A8" s="91"/>
      <c r="B8" s="105"/>
      <c r="C8" s="91"/>
      <c r="D8" s="97"/>
      <c r="E8" s="102"/>
      <c r="F8" s="91"/>
      <c r="G8" s="103"/>
      <c r="H8" s="104"/>
      <c r="I8" s="417"/>
      <c r="J8" s="91"/>
      <c r="K8" s="100" t="str">
        <f t="shared" si="0"/>
        <v/>
      </c>
      <c r="L8" s="94"/>
      <c r="M8" s="101" t="str">
        <f t="shared" si="1"/>
        <v/>
      </c>
      <c r="N8" s="93"/>
    </row>
    <row r="9" spans="1:14" ht="13.5" thickBot="1" x14ac:dyDescent="0.25">
      <c r="A9" s="91"/>
      <c r="B9" s="105"/>
      <c r="C9" s="91"/>
      <c r="D9" s="106"/>
      <c r="E9" s="102"/>
      <c r="F9" s="91"/>
      <c r="G9" s="107"/>
      <c r="H9" s="108"/>
      <c r="I9" s="417"/>
      <c r="J9" s="91"/>
      <c r="K9" s="109" t="str">
        <f t="shared" si="0"/>
        <v/>
      </c>
      <c r="L9" s="94"/>
      <c r="M9" s="110" t="str">
        <f t="shared" si="1"/>
        <v/>
      </c>
      <c r="N9" s="93"/>
    </row>
    <row r="10" spans="1:14" ht="13.5" thickBot="1" x14ac:dyDescent="0.25">
      <c r="A10" s="91"/>
      <c r="B10" s="111" t="s">
        <v>6</v>
      </c>
      <c r="C10" s="91"/>
      <c r="D10" s="112"/>
      <c r="E10" s="113"/>
      <c r="F10" s="91"/>
      <c r="G10" s="114"/>
      <c r="H10" s="115"/>
      <c r="I10" s="418"/>
      <c r="J10" s="91"/>
      <c r="K10" s="116" t="str">
        <f t="shared" si="0"/>
        <v/>
      </c>
      <c r="L10" s="94"/>
      <c r="M10" s="117" t="str">
        <f t="shared" si="1"/>
        <v/>
      </c>
      <c r="N10" s="93"/>
    </row>
    <row r="11" spans="1:14" ht="13.5" thickBot="1" x14ac:dyDescent="0.25">
      <c r="A11" s="91"/>
      <c r="B11" s="195" t="s">
        <v>7</v>
      </c>
      <c r="C11" s="118"/>
      <c r="D11" s="194">
        <f>D5+D6+D7+D8+D9-D10</f>
        <v>0</v>
      </c>
      <c r="E11" s="193"/>
      <c r="F11" s="91"/>
      <c r="G11" s="194">
        <f>G5+G6+G7+G8+G9-G10</f>
        <v>0</v>
      </c>
      <c r="H11" s="194">
        <f>H5+H6+H7+H8+H9-H10</f>
        <v>0</v>
      </c>
      <c r="I11" s="193">
        <f>G11+H11</f>
        <v>0</v>
      </c>
      <c r="J11" s="91"/>
      <c r="K11" s="192" t="str">
        <f>IF(D11=0,"",D11-I11)</f>
        <v/>
      </c>
      <c r="L11" s="119"/>
      <c r="M11" s="191"/>
      <c r="N11" s="93"/>
    </row>
    <row r="12" spans="1:14" ht="19.5" customHeight="1" thickBot="1" x14ac:dyDescent="0.25">
      <c r="A12" s="91"/>
      <c r="B12" s="411" t="s">
        <v>8</v>
      </c>
      <c r="C12" s="412"/>
      <c r="D12" s="412"/>
      <c r="E12" s="412"/>
      <c r="F12" s="412"/>
      <c r="G12" s="412"/>
      <c r="H12" s="412"/>
      <c r="I12" s="412"/>
      <c r="J12" s="412"/>
      <c r="K12" s="412"/>
      <c r="L12" s="412"/>
      <c r="M12" s="413"/>
      <c r="N12" s="93"/>
    </row>
    <row r="13" spans="1:14" ht="26.25" thickBot="1" x14ac:dyDescent="0.25">
      <c r="A13" s="91"/>
      <c r="B13" s="300" t="s">
        <v>9</v>
      </c>
      <c r="C13" s="92"/>
      <c r="D13" s="197" t="s">
        <v>10</v>
      </c>
      <c r="E13" s="187" t="s">
        <v>11</v>
      </c>
      <c r="F13" s="92"/>
      <c r="G13" s="357" t="str">
        <f>IF(I28=0,"",IF(D28=0,"Preencher coluna Orçamento para melhor funcionamento da Planilha.",IF(I28&lt;(D28*80%),"Sinal Verde - Abaixo do Orçado",IF(D28=I28,"Sinal Amarelo - Igual ao Orçado",IF(D28&gt;I28,"Sinal Amarelo - Próximo ao Orçado","Sinal Vermelho - Passou do Orçado")))))</f>
        <v/>
      </c>
      <c r="H13" s="358"/>
      <c r="I13" s="187" t="s">
        <v>11</v>
      </c>
      <c r="J13" s="92"/>
      <c r="K13" s="198" t="s">
        <v>10</v>
      </c>
      <c r="L13" s="120"/>
      <c r="M13" s="198" t="s">
        <v>107</v>
      </c>
      <c r="N13" s="93"/>
    </row>
    <row r="14" spans="1:14" ht="12.75" customHeight="1" x14ac:dyDescent="0.2">
      <c r="A14" s="91"/>
      <c r="B14" s="121" t="s">
        <v>12</v>
      </c>
      <c r="C14" s="91"/>
      <c r="D14" s="122"/>
      <c r="E14" s="393" t="str">
        <f>IF(D28=0,"",D28/D130)</f>
        <v/>
      </c>
      <c r="F14" s="91"/>
      <c r="G14" s="97"/>
      <c r="H14" s="99"/>
      <c r="I14" s="393" t="str">
        <f>IF(I28=0,"",I28/I130)</f>
        <v/>
      </c>
      <c r="J14" s="91"/>
      <c r="K14" s="100" t="str">
        <f>IF(D14=0,"",(D14-G14-H14))</f>
        <v/>
      </c>
      <c r="L14" s="94"/>
      <c r="M14" s="101" t="str">
        <f>IF((G14+H14)=0,"",IF(D14=0,"",IF((G14+H14)&lt;(D14*80%),"Abaixo do Orçado",IF(D14=(G14+H14),"Igual ao Orçado",IF(D14&gt;(G14+H14),"Próximo ao Orçado","Passou do Orçado")))))</f>
        <v/>
      </c>
      <c r="N14" s="93"/>
    </row>
    <row r="15" spans="1:14" ht="12.75" customHeight="1" x14ac:dyDescent="0.2">
      <c r="A15" s="91"/>
      <c r="B15" s="96" t="s">
        <v>13</v>
      </c>
      <c r="C15" s="91"/>
      <c r="D15" s="122"/>
      <c r="E15" s="394"/>
      <c r="F15" s="91"/>
      <c r="G15" s="123"/>
      <c r="H15" s="124"/>
      <c r="I15" s="394"/>
      <c r="J15" s="91"/>
      <c r="K15" s="100" t="str">
        <f t="shared" ref="K15:K27" si="2">IF(D15=0,"",(D15-G15-H15))</f>
        <v/>
      </c>
      <c r="L15" s="94"/>
      <c r="M15" s="101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93"/>
    </row>
    <row r="16" spans="1:14" ht="12.75" customHeight="1" x14ac:dyDescent="0.2">
      <c r="A16" s="91"/>
      <c r="B16" s="96" t="s">
        <v>14</v>
      </c>
      <c r="C16" s="91"/>
      <c r="D16" s="122"/>
      <c r="E16" s="394"/>
      <c r="F16" s="91"/>
      <c r="G16" s="97"/>
      <c r="H16" s="99"/>
      <c r="I16" s="394"/>
      <c r="J16" s="91"/>
      <c r="K16" s="100" t="str">
        <f t="shared" si="2"/>
        <v/>
      </c>
      <c r="L16" s="94"/>
      <c r="M16" s="101" t="str">
        <f t="shared" si="3"/>
        <v/>
      </c>
      <c r="N16" s="93"/>
    </row>
    <row r="17" spans="1:14" ht="12.75" customHeight="1" x14ac:dyDescent="0.2">
      <c r="A17" s="91"/>
      <c r="B17" s="96" t="s">
        <v>15</v>
      </c>
      <c r="C17" s="91"/>
      <c r="D17" s="122"/>
      <c r="E17" s="394"/>
      <c r="F17" s="91"/>
      <c r="G17" s="97"/>
      <c r="H17" s="99"/>
      <c r="I17" s="394"/>
      <c r="J17" s="91"/>
      <c r="K17" s="100" t="str">
        <f t="shared" si="2"/>
        <v/>
      </c>
      <c r="L17" s="94"/>
      <c r="M17" s="101" t="str">
        <f t="shared" si="3"/>
        <v/>
      </c>
      <c r="N17" s="93"/>
    </row>
    <row r="18" spans="1:14" ht="12.75" customHeight="1" x14ac:dyDescent="0.2">
      <c r="A18" s="91"/>
      <c r="B18" s="96" t="s">
        <v>16</v>
      </c>
      <c r="C18" s="91"/>
      <c r="D18" s="122"/>
      <c r="E18" s="394"/>
      <c r="F18" s="91"/>
      <c r="G18" s="97"/>
      <c r="H18" s="99"/>
      <c r="I18" s="394"/>
      <c r="J18" s="91"/>
      <c r="K18" s="100" t="str">
        <f t="shared" si="2"/>
        <v/>
      </c>
      <c r="L18" s="94"/>
      <c r="M18" s="101" t="str">
        <f t="shared" si="3"/>
        <v/>
      </c>
      <c r="N18" s="93"/>
    </row>
    <row r="19" spans="1:14" ht="12.75" customHeight="1" x14ac:dyDescent="0.2">
      <c r="A19" s="91"/>
      <c r="B19" s="96" t="s">
        <v>17</v>
      </c>
      <c r="C19" s="91"/>
      <c r="D19" s="122"/>
      <c r="E19" s="394"/>
      <c r="F19" s="91"/>
      <c r="G19" s="97"/>
      <c r="H19" s="99"/>
      <c r="I19" s="394"/>
      <c r="J19" s="91"/>
      <c r="K19" s="100" t="str">
        <f t="shared" si="2"/>
        <v/>
      </c>
      <c r="L19" s="94"/>
      <c r="M19" s="101" t="str">
        <f t="shared" si="3"/>
        <v/>
      </c>
      <c r="N19" s="93"/>
    </row>
    <row r="20" spans="1:14" ht="12.75" customHeight="1" x14ac:dyDescent="0.2">
      <c r="A20" s="91"/>
      <c r="B20" s="96" t="s">
        <v>18</v>
      </c>
      <c r="C20" s="91"/>
      <c r="D20" s="122"/>
      <c r="E20" s="394"/>
      <c r="F20" s="91"/>
      <c r="G20" s="97"/>
      <c r="H20" s="99"/>
      <c r="I20" s="394"/>
      <c r="J20" s="91"/>
      <c r="K20" s="100" t="str">
        <f t="shared" si="2"/>
        <v/>
      </c>
      <c r="L20" s="94"/>
      <c r="M20" s="101" t="str">
        <f t="shared" si="3"/>
        <v/>
      </c>
      <c r="N20" s="93"/>
    </row>
    <row r="21" spans="1:14" ht="12.75" customHeight="1" x14ac:dyDescent="0.2">
      <c r="A21" s="91"/>
      <c r="B21" s="96" t="s">
        <v>19</v>
      </c>
      <c r="C21" s="91"/>
      <c r="D21" s="122"/>
      <c r="E21" s="394"/>
      <c r="F21" s="91"/>
      <c r="G21" s="97"/>
      <c r="H21" s="99"/>
      <c r="I21" s="394"/>
      <c r="J21" s="91"/>
      <c r="K21" s="100" t="str">
        <f t="shared" si="2"/>
        <v/>
      </c>
      <c r="L21" s="94"/>
      <c r="M21" s="101" t="str">
        <f t="shared" si="3"/>
        <v/>
      </c>
      <c r="N21" s="93"/>
    </row>
    <row r="22" spans="1:14" ht="12.75" customHeight="1" x14ac:dyDescent="0.2">
      <c r="A22" s="91"/>
      <c r="B22" s="96" t="s">
        <v>123</v>
      </c>
      <c r="C22" s="91"/>
      <c r="D22" s="104"/>
      <c r="E22" s="394"/>
      <c r="F22" s="91"/>
      <c r="G22" s="125"/>
      <c r="H22" s="126"/>
      <c r="I22" s="394"/>
      <c r="J22" s="91"/>
      <c r="K22" s="100" t="str">
        <f t="shared" si="2"/>
        <v/>
      </c>
      <c r="L22" s="94"/>
      <c r="M22" s="101" t="str">
        <f t="shared" si="3"/>
        <v/>
      </c>
      <c r="N22" s="93"/>
    </row>
    <row r="23" spans="1:14" ht="12.75" customHeight="1" x14ac:dyDescent="0.2">
      <c r="A23" s="91"/>
      <c r="B23" s="96" t="s">
        <v>20</v>
      </c>
      <c r="C23" s="91"/>
      <c r="D23" s="104"/>
      <c r="E23" s="394"/>
      <c r="F23" s="91"/>
      <c r="G23" s="146"/>
      <c r="H23" s="108"/>
      <c r="I23" s="394"/>
      <c r="J23" s="91"/>
      <c r="K23" s="100" t="str">
        <f t="shared" si="2"/>
        <v/>
      </c>
      <c r="L23" s="94"/>
      <c r="M23" s="101" t="str">
        <f t="shared" si="3"/>
        <v/>
      </c>
      <c r="N23" s="93"/>
    </row>
    <row r="24" spans="1:14" ht="12.75" customHeight="1" x14ac:dyDescent="0.2">
      <c r="A24" s="91"/>
      <c r="B24" s="96" t="s">
        <v>21</v>
      </c>
      <c r="C24" s="91"/>
      <c r="D24" s="104"/>
      <c r="E24" s="394"/>
      <c r="F24" s="91"/>
      <c r="G24" s="125"/>
      <c r="H24" s="126"/>
      <c r="I24" s="394"/>
      <c r="J24" s="91"/>
      <c r="K24" s="100" t="str">
        <f t="shared" si="2"/>
        <v/>
      </c>
      <c r="L24" s="94"/>
      <c r="M24" s="101" t="str">
        <f t="shared" si="3"/>
        <v/>
      </c>
      <c r="N24" s="93"/>
    </row>
    <row r="25" spans="1:14" ht="12.75" customHeight="1" x14ac:dyDescent="0.2">
      <c r="A25" s="91"/>
      <c r="B25" s="105"/>
      <c r="C25" s="91"/>
      <c r="D25" s="104"/>
      <c r="E25" s="394"/>
      <c r="F25" s="91"/>
      <c r="G25" s="104"/>
      <c r="H25" s="104"/>
      <c r="I25" s="394"/>
      <c r="J25" s="91"/>
      <c r="K25" s="100" t="str">
        <f t="shared" si="2"/>
        <v/>
      </c>
      <c r="L25" s="94"/>
      <c r="M25" s="101" t="str">
        <f t="shared" si="3"/>
        <v/>
      </c>
      <c r="N25" s="93"/>
    </row>
    <row r="26" spans="1:14" ht="12.75" customHeight="1" x14ac:dyDescent="0.2">
      <c r="A26" s="91"/>
      <c r="B26" s="105"/>
      <c r="C26" s="91"/>
      <c r="D26" s="104"/>
      <c r="E26" s="394"/>
      <c r="F26" s="91"/>
      <c r="G26" s="104"/>
      <c r="H26" s="104"/>
      <c r="I26" s="394"/>
      <c r="J26" s="91"/>
      <c r="K26" s="100" t="str">
        <f t="shared" si="2"/>
        <v/>
      </c>
      <c r="L26" s="94"/>
      <c r="M26" s="101" t="str">
        <f t="shared" si="3"/>
        <v/>
      </c>
      <c r="N26" s="93"/>
    </row>
    <row r="27" spans="1:14" ht="12.75" customHeight="1" thickBot="1" x14ac:dyDescent="0.25">
      <c r="A27" s="91"/>
      <c r="B27" s="105"/>
      <c r="C27" s="91"/>
      <c r="D27" s="104"/>
      <c r="E27" s="394"/>
      <c r="F27" s="91"/>
      <c r="G27" s="104"/>
      <c r="H27" s="104"/>
      <c r="I27" s="395"/>
      <c r="J27" s="91"/>
      <c r="K27" s="100" t="str">
        <f t="shared" si="2"/>
        <v/>
      </c>
      <c r="L27" s="94"/>
      <c r="M27" s="101" t="str">
        <f t="shared" si="3"/>
        <v/>
      </c>
      <c r="N27" s="93"/>
    </row>
    <row r="28" spans="1:14" ht="12.75" customHeight="1" thickBot="1" x14ac:dyDescent="0.25">
      <c r="A28" s="91"/>
      <c r="B28" s="127" t="s">
        <v>22</v>
      </c>
      <c r="C28" s="128"/>
      <c r="D28" s="202">
        <f>SUM(D14:D27)</f>
        <v>0</v>
      </c>
      <c r="E28" s="201"/>
      <c r="F28" s="128"/>
      <c r="G28" s="200">
        <f>SUM(G14:G27)</f>
        <v>0</v>
      </c>
      <c r="H28" s="199">
        <f>SUM(H14:H27)</f>
        <v>0</v>
      </c>
      <c r="I28" s="192">
        <f>G28+H28</f>
        <v>0</v>
      </c>
      <c r="J28" s="128"/>
      <c r="K28" s="192" t="str">
        <f>IF(D28=0,"",D28-I28)</f>
        <v/>
      </c>
      <c r="L28" s="131"/>
      <c r="M28" s="191"/>
      <c r="N28" s="93"/>
    </row>
    <row r="29" spans="1:14" ht="3.75" customHeight="1" thickBot="1" x14ac:dyDescent="0.25">
      <c r="A29" s="91"/>
      <c r="B29" s="224"/>
      <c r="C29" s="6"/>
      <c r="D29" s="133"/>
      <c r="E29" s="134"/>
      <c r="F29" s="135"/>
      <c r="G29" s="136"/>
      <c r="H29" s="136"/>
      <c r="I29" s="136"/>
      <c r="J29" s="135"/>
      <c r="K29" s="136"/>
      <c r="L29" s="135"/>
      <c r="M29" s="137"/>
      <c r="N29" s="93"/>
    </row>
    <row r="30" spans="1:14" ht="26.25" thickBot="1" x14ac:dyDescent="0.25">
      <c r="A30" s="91"/>
      <c r="B30" s="300" t="s">
        <v>23</v>
      </c>
      <c r="C30" s="92"/>
      <c r="D30" s="197" t="s">
        <v>10</v>
      </c>
      <c r="E30" s="204" t="s">
        <v>11</v>
      </c>
      <c r="F30" s="92"/>
      <c r="G30" s="357" t="str">
        <f>IF(I39=0,"",IF(D39=0,"Preencher coluna Orçamento para melhor funcionamento da Planilha.",IF(I39&lt;(D39*80%),"Sinal Verde - Abaixo do Orçado",IF(D39=I39,"Sinal Amarelo - Igual ao Orçado",IF(D39&gt;I39,"Sinal Amarelo - Próximo ao Orçado","Sinal Vermelho - Passou do Orçado")))))</f>
        <v/>
      </c>
      <c r="H30" s="358"/>
      <c r="I30" s="204" t="s">
        <v>11</v>
      </c>
      <c r="J30" s="92"/>
      <c r="K30" s="198" t="s">
        <v>10</v>
      </c>
      <c r="L30" s="138"/>
      <c r="M30" s="198" t="s">
        <v>107</v>
      </c>
      <c r="N30" s="93"/>
    </row>
    <row r="31" spans="1:14" ht="12.75" customHeight="1" x14ac:dyDescent="0.2">
      <c r="A31" s="91"/>
      <c r="B31" s="121" t="s">
        <v>128</v>
      </c>
      <c r="C31" s="91"/>
      <c r="D31" s="122"/>
      <c r="E31" s="393" t="str">
        <f>IF(D39=0,"",D39/D130)</f>
        <v/>
      </c>
      <c r="F31" s="91"/>
      <c r="G31" s="97"/>
      <c r="H31" s="99"/>
      <c r="I31" s="393" t="str">
        <f>IF(I39=0,"",I39/I130)</f>
        <v/>
      </c>
      <c r="J31" s="91"/>
      <c r="K31" s="100" t="str">
        <f t="shared" ref="K31:K38" si="4">IF(D31=0,"",(D31-G31-H31))</f>
        <v/>
      </c>
      <c r="L31" s="94"/>
      <c r="M31" s="101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93"/>
    </row>
    <row r="32" spans="1:14" ht="12.75" customHeight="1" x14ac:dyDescent="0.2">
      <c r="A32" s="91"/>
      <c r="B32" s="96" t="s">
        <v>24</v>
      </c>
      <c r="C32" s="91"/>
      <c r="D32" s="104"/>
      <c r="E32" s="394"/>
      <c r="F32" s="91"/>
      <c r="G32" s="97"/>
      <c r="H32" s="99"/>
      <c r="I32" s="394"/>
      <c r="J32" s="91"/>
      <c r="K32" s="100" t="str">
        <f t="shared" si="4"/>
        <v/>
      </c>
      <c r="L32" s="94"/>
      <c r="M32" s="101" t="str">
        <f t="shared" si="5"/>
        <v/>
      </c>
      <c r="N32" s="93"/>
    </row>
    <row r="33" spans="1:14" ht="12.75" customHeight="1" x14ac:dyDescent="0.2">
      <c r="A33" s="91"/>
      <c r="B33" s="96" t="s">
        <v>25</v>
      </c>
      <c r="C33" s="91"/>
      <c r="D33" s="104"/>
      <c r="E33" s="394"/>
      <c r="F33" s="91"/>
      <c r="G33" s="106"/>
      <c r="H33" s="139"/>
      <c r="I33" s="394"/>
      <c r="J33" s="91"/>
      <c r="K33" s="100" t="str">
        <f t="shared" si="4"/>
        <v/>
      </c>
      <c r="L33" s="94"/>
      <c r="M33" s="101" t="str">
        <f t="shared" si="5"/>
        <v/>
      </c>
      <c r="N33" s="93"/>
    </row>
    <row r="34" spans="1:14" ht="12.75" customHeight="1" x14ac:dyDescent="0.2">
      <c r="A34" s="91"/>
      <c r="B34" s="96" t="s">
        <v>20</v>
      </c>
      <c r="C34" s="91"/>
      <c r="D34" s="104"/>
      <c r="E34" s="394"/>
      <c r="F34" s="91"/>
      <c r="G34" s="180"/>
      <c r="H34" s="126"/>
      <c r="I34" s="394"/>
      <c r="J34" s="91"/>
      <c r="K34" s="100" t="str">
        <f t="shared" si="4"/>
        <v/>
      </c>
      <c r="L34" s="94"/>
      <c r="M34" s="101" t="str">
        <f t="shared" si="5"/>
        <v/>
      </c>
      <c r="N34" s="93"/>
    </row>
    <row r="35" spans="1:14" ht="12.75" customHeight="1" x14ac:dyDescent="0.2">
      <c r="A35" s="91"/>
      <c r="B35" s="96" t="s">
        <v>21</v>
      </c>
      <c r="C35" s="91"/>
      <c r="D35" s="104"/>
      <c r="E35" s="394"/>
      <c r="F35" s="91"/>
      <c r="G35" s="104"/>
      <c r="H35" s="104"/>
      <c r="I35" s="394"/>
      <c r="J35" s="91"/>
      <c r="K35" s="100" t="str">
        <f t="shared" si="4"/>
        <v/>
      </c>
      <c r="L35" s="94"/>
      <c r="M35" s="101" t="str">
        <f t="shared" si="5"/>
        <v/>
      </c>
      <c r="N35" s="93"/>
    </row>
    <row r="36" spans="1:14" ht="12.75" customHeight="1" x14ac:dyDescent="0.2">
      <c r="A36" s="91"/>
      <c r="B36" s="105"/>
      <c r="C36" s="91"/>
      <c r="D36" s="104"/>
      <c r="E36" s="394"/>
      <c r="F36" s="91"/>
      <c r="G36" s="104"/>
      <c r="H36" s="104"/>
      <c r="I36" s="394"/>
      <c r="J36" s="91"/>
      <c r="K36" s="100" t="str">
        <f t="shared" si="4"/>
        <v/>
      </c>
      <c r="L36" s="94"/>
      <c r="M36" s="101" t="str">
        <f t="shared" si="5"/>
        <v/>
      </c>
      <c r="N36" s="93"/>
    </row>
    <row r="37" spans="1:14" ht="12.75" customHeight="1" x14ac:dyDescent="0.2">
      <c r="A37" s="91"/>
      <c r="B37" s="105"/>
      <c r="C37" s="91"/>
      <c r="D37" s="104"/>
      <c r="E37" s="394"/>
      <c r="F37" s="91"/>
      <c r="G37" s="104"/>
      <c r="H37" s="104"/>
      <c r="I37" s="394"/>
      <c r="J37" s="91"/>
      <c r="K37" s="100" t="str">
        <f t="shared" si="4"/>
        <v/>
      </c>
      <c r="L37" s="94"/>
      <c r="M37" s="101" t="str">
        <f t="shared" si="5"/>
        <v/>
      </c>
      <c r="N37" s="93"/>
    </row>
    <row r="38" spans="1:14" ht="13.5" customHeight="1" thickBot="1" x14ac:dyDescent="0.25">
      <c r="A38" s="91"/>
      <c r="B38" s="140"/>
      <c r="C38" s="91"/>
      <c r="D38" s="104"/>
      <c r="E38" s="395"/>
      <c r="F38" s="91"/>
      <c r="G38" s="104"/>
      <c r="H38" s="104"/>
      <c r="I38" s="395"/>
      <c r="J38" s="91"/>
      <c r="K38" s="100" t="str">
        <f t="shared" si="4"/>
        <v/>
      </c>
      <c r="L38" s="94"/>
      <c r="M38" s="101" t="str">
        <f t="shared" si="5"/>
        <v/>
      </c>
      <c r="N38" s="93"/>
    </row>
    <row r="39" spans="1:14" ht="13.5" thickBot="1" x14ac:dyDescent="0.25">
      <c r="A39" s="142"/>
      <c r="B39" s="203" t="s">
        <v>26</v>
      </c>
      <c r="C39" s="143"/>
      <c r="D39" s="205">
        <f>SUM(D31:D38)</f>
        <v>0</v>
      </c>
      <c r="E39" s="205"/>
      <c r="F39" s="143"/>
      <c r="G39" s="205">
        <f>SUM(G31:G38)</f>
        <v>0</v>
      </c>
      <c r="H39" s="205">
        <f>SUM(H31:H38)</f>
        <v>0</v>
      </c>
      <c r="I39" s="205">
        <f>G39+H39</f>
        <v>0</v>
      </c>
      <c r="J39" s="143"/>
      <c r="K39" s="192" t="str">
        <f>IF(D39=0,"",D39-I39)</f>
        <v/>
      </c>
      <c r="L39" s="144"/>
      <c r="M39" s="192"/>
      <c r="N39" s="93"/>
    </row>
    <row r="40" spans="1:14" ht="3.75" customHeight="1" thickBot="1" x14ac:dyDescent="0.25">
      <c r="A40" s="91"/>
      <c r="B40" s="132"/>
      <c r="C40" s="6"/>
      <c r="D40" s="133"/>
      <c r="E40" s="134"/>
      <c r="F40" s="135"/>
      <c r="G40" s="136"/>
      <c r="H40" s="136"/>
      <c r="I40" s="136"/>
      <c r="J40" s="135"/>
      <c r="K40" s="136"/>
      <c r="L40" s="135"/>
      <c r="M40" s="137"/>
      <c r="N40" s="93"/>
    </row>
    <row r="41" spans="1:14" ht="26.25" thickBot="1" x14ac:dyDescent="0.25">
      <c r="A41" s="91"/>
      <c r="B41" s="300" t="s">
        <v>27</v>
      </c>
      <c r="C41" s="92"/>
      <c r="D41" s="206" t="s">
        <v>10</v>
      </c>
      <c r="E41" s="204" t="s">
        <v>11</v>
      </c>
      <c r="F41" s="92"/>
      <c r="G41" s="357" t="str">
        <f>IF(I50=0,"",IF(D50=0,"Preencher coluna Orçamento para melhor funcionamento da Planilha.",IF(I50&lt;(D50*80%),"Sinal Verde - Abaixo do Orçado",IF(D50=I50,"Sinal Amarelo - Igual ao Orçado",IF(D50&gt;I50,"Sinal Amarelo - Próximo ao Orçado","Sinal Vermelho - Passou do Orçado")))))</f>
        <v/>
      </c>
      <c r="H41" s="358"/>
      <c r="I41" s="204" t="s">
        <v>11</v>
      </c>
      <c r="J41" s="92"/>
      <c r="K41" s="198" t="s">
        <v>10</v>
      </c>
      <c r="L41" s="138"/>
      <c r="M41" s="198" t="s">
        <v>107</v>
      </c>
      <c r="N41" s="93"/>
    </row>
    <row r="42" spans="1:14" ht="12.75" customHeight="1" x14ac:dyDescent="0.2">
      <c r="A42" s="91"/>
      <c r="B42" s="121" t="s">
        <v>28</v>
      </c>
      <c r="C42" s="91"/>
      <c r="D42" s="122"/>
      <c r="E42" s="393" t="str">
        <f>IF(D50=0,"",D50/D130)</f>
        <v/>
      </c>
      <c r="F42" s="91"/>
      <c r="G42" s="97"/>
      <c r="H42" s="99"/>
      <c r="I42" s="393" t="str">
        <f>IF(I50=0,"",I50/I130)</f>
        <v/>
      </c>
      <c r="J42" s="91"/>
      <c r="K42" s="100" t="str">
        <f t="shared" ref="K42:K49" si="6">IF(D42=0,"",(D42-G42-H42))</f>
        <v/>
      </c>
      <c r="L42" s="94"/>
      <c r="M42" s="101" t="str">
        <f t="shared" ref="M42:M49" si="7">IF((G42+H42)=0,"",IF(D42=0,"",IF((G42+H42)&lt;(D42*80%),"Abaixo do Orçado",IF(D42=(G42+H42),"Igual ao Orçado",IF(D42&gt;(G42+H42),"Próximo ao Orçado","Passou do Orçado")))))</f>
        <v/>
      </c>
      <c r="N42" s="93"/>
    </row>
    <row r="43" spans="1:14" x14ac:dyDescent="0.2">
      <c r="A43" s="91"/>
      <c r="B43" s="96" t="s">
        <v>29</v>
      </c>
      <c r="C43" s="91"/>
      <c r="D43" s="104"/>
      <c r="E43" s="394"/>
      <c r="F43" s="91"/>
      <c r="G43" s="97"/>
      <c r="H43" s="99"/>
      <c r="I43" s="394"/>
      <c r="J43" s="91"/>
      <c r="K43" s="100" t="str">
        <f t="shared" si="6"/>
        <v/>
      </c>
      <c r="L43" s="94"/>
      <c r="M43" s="101" t="str">
        <f t="shared" si="7"/>
        <v/>
      </c>
      <c r="N43" s="93"/>
    </row>
    <row r="44" spans="1:14" ht="12.75" customHeight="1" x14ac:dyDescent="0.2">
      <c r="A44" s="91"/>
      <c r="B44" s="96" t="s">
        <v>30</v>
      </c>
      <c r="C44" s="91"/>
      <c r="D44" s="104"/>
      <c r="E44" s="394"/>
      <c r="F44" s="91"/>
      <c r="G44" s="97"/>
      <c r="H44" s="99"/>
      <c r="I44" s="394"/>
      <c r="J44" s="91"/>
      <c r="K44" s="100" t="str">
        <f t="shared" si="6"/>
        <v/>
      </c>
      <c r="L44" s="94"/>
      <c r="M44" s="101" t="str">
        <f t="shared" si="7"/>
        <v/>
      </c>
      <c r="N44" s="93"/>
    </row>
    <row r="45" spans="1:14" ht="12.75" customHeight="1" x14ac:dyDescent="0.2">
      <c r="A45" s="91"/>
      <c r="B45" s="96" t="s">
        <v>20</v>
      </c>
      <c r="C45" s="91"/>
      <c r="D45" s="104"/>
      <c r="E45" s="394"/>
      <c r="F45" s="91"/>
      <c r="G45" s="97"/>
      <c r="H45" s="99"/>
      <c r="I45" s="394"/>
      <c r="J45" s="91"/>
      <c r="K45" s="100" t="str">
        <f t="shared" si="6"/>
        <v/>
      </c>
      <c r="L45" s="94"/>
      <c r="M45" s="101" t="str">
        <f t="shared" si="7"/>
        <v/>
      </c>
      <c r="N45" s="93"/>
    </row>
    <row r="46" spans="1:14" ht="12.75" customHeight="1" x14ac:dyDescent="0.2">
      <c r="A46" s="91"/>
      <c r="B46" s="96" t="s">
        <v>21</v>
      </c>
      <c r="C46" s="91"/>
      <c r="D46" s="104"/>
      <c r="E46" s="394"/>
      <c r="F46" s="91"/>
      <c r="G46" s="97"/>
      <c r="H46" s="99"/>
      <c r="I46" s="394"/>
      <c r="J46" s="91"/>
      <c r="K46" s="100" t="str">
        <f t="shared" si="6"/>
        <v/>
      </c>
      <c r="L46" s="94"/>
      <c r="M46" s="101" t="str">
        <f t="shared" si="7"/>
        <v/>
      </c>
      <c r="N46" s="93"/>
    </row>
    <row r="47" spans="1:14" ht="12.75" customHeight="1" x14ac:dyDescent="0.2">
      <c r="A47" s="91"/>
      <c r="B47" s="105"/>
      <c r="C47" s="91"/>
      <c r="D47" s="104"/>
      <c r="E47" s="394"/>
      <c r="F47" s="91"/>
      <c r="G47" s="125"/>
      <c r="H47" s="126"/>
      <c r="I47" s="394"/>
      <c r="J47" s="91"/>
      <c r="K47" s="100" t="str">
        <f t="shared" si="6"/>
        <v/>
      </c>
      <c r="L47" s="94"/>
      <c r="M47" s="101" t="str">
        <f t="shared" si="7"/>
        <v/>
      </c>
      <c r="N47" s="93"/>
    </row>
    <row r="48" spans="1:14" ht="12.75" customHeight="1" x14ac:dyDescent="0.2">
      <c r="A48" s="91"/>
      <c r="B48" s="105"/>
      <c r="C48" s="91"/>
      <c r="D48" s="104"/>
      <c r="E48" s="394"/>
      <c r="F48" s="91"/>
      <c r="G48" s="104"/>
      <c r="H48" s="104"/>
      <c r="I48" s="394"/>
      <c r="J48" s="91"/>
      <c r="K48" s="100" t="str">
        <f t="shared" si="6"/>
        <v/>
      </c>
      <c r="L48" s="94"/>
      <c r="M48" s="101" t="str">
        <f t="shared" si="7"/>
        <v/>
      </c>
      <c r="N48" s="93"/>
    </row>
    <row r="49" spans="1:14" ht="13.5" customHeight="1" thickBot="1" x14ac:dyDescent="0.25">
      <c r="A49" s="91"/>
      <c r="B49" s="140"/>
      <c r="C49" s="91"/>
      <c r="D49" s="104"/>
      <c r="E49" s="395"/>
      <c r="F49" s="91"/>
      <c r="G49" s="104"/>
      <c r="H49" s="104"/>
      <c r="I49" s="395"/>
      <c r="J49" s="91"/>
      <c r="K49" s="100" t="str">
        <f t="shared" si="6"/>
        <v/>
      </c>
      <c r="L49" s="94"/>
      <c r="M49" s="101" t="str">
        <f t="shared" si="7"/>
        <v/>
      </c>
      <c r="N49" s="93"/>
    </row>
    <row r="50" spans="1:14" ht="13.5" thickBot="1" x14ac:dyDescent="0.25">
      <c r="A50" s="91"/>
      <c r="B50" s="207" t="s">
        <v>31</v>
      </c>
      <c r="C50" s="128"/>
      <c r="D50" s="208">
        <f>SUM(D42:D49)</f>
        <v>0</v>
      </c>
      <c r="E50" s="205"/>
      <c r="F50" s="128"/>
      <c r="G50" s="208">
        <f>SUM(G42:G49)</f>
        <v>0</v>
      </c>
      <c r="H50" s="209">
        <f>SUM(H42:H49)</f>
        <v>0</v>
      </c>
      <c r="I50" s="205">
        <f>G50+H50</f>
        <v>0</v>
      </c>
      <c r="J50" s="128"/>
      <c r="K50" s="192" t="str">
        <f>IF(D50=0,"",D50-I50)</f>
        <v/>
      </c>
      <c r="L50" s="145"/>
      <c r="M50" s="210"/>
      <c r="N50" s="93"/>
    </row>
    <row r="51" spans="1:14" ht="3.75" customHeight="1" thickBot="1" x14ac:dyDescent="0.25">
      <c r="A51" s="91"/>
      <c r="B51" s="132"/>
      <c r="C51" s="6"/>
      <c r="D51" s="133"/>
      <c r="E51" s="134"/>
      <c r="F51" s="135"/>
      <c r="G51" s="136"/>
      <c r="H51" s="136"/>
      <c r="I51" s="136"/>
      <c r="J51" s="135"/>
      <c r="K51" s="136"/>
      <c r="L51" s="135"/>
      <c r="M51" s="137"/>
      <c r="N51" s="93"/>
    </row>
    <row r="52" spans="1:14" ht="27" customHeight="1" thickBot="1" x14ac:dyDescent="0.25">
      <c r="A52" s="91"/>
      <c r="B52" s="300" t="s">
        <v>121</v>
      </c>
      <c r="C52" s="92"/>
      <c r="D52" s="206" t="s">
        <v>10</v>
      </c>
      <c r="E52" s="204" t="s">
        <v>11</v>
      </c>
      <c r="F52" s="92"/>
      <c r="G52" s="357" t="str">
        <f>IF(I62=0,"",IF(D62=0,"Preencher coluna Orçamento para melhor funcionamento da Planilha.",IF(I62&lt;(D62*80%),"Sinal Verde - Abaixo do Orçado",IF(D62=I62,"Sinal Amarelo - Igual ao Orçado",IF(D62&gt;I62,"Sinal Amarelo - Próximo ao Orçado","Sinal Vermelho - Passou do Orçado")))))</f>
        <v/>
      </c>
      <c r="H52" s="358"/>
      <c r="I52" s="204" t="s">
        <v>11</v>
      </c>
      <c r="J52" s="92"/>
      <c r="K52" s="198" t="s">
        <v>10</v>
      </c>
      <c r="L52" s="138"/>
      <c r="M52" s="198" t="s">
        <v>107</v>
      </c>
      <c r="N52" s="93"/>
    </row>
    <row r="53" spans="1:14" ht="12.75" customHeight="1" x14ac:dyDescent="0.2">
      <c r="A53" s="91"/>
      <c r="B53" s="121" t="s">
        <v>112</v>
      </c>
      <c r="C53" s="91"/>
      <c r="D53" s="122"/>
      <c r="E53" s="393" t="str">
        <f>IF(D62=0,"",D62/D130)</f>
        <v/>
      </c>
      <c r="F53" s="91"/>
      <c r="G53" s="104"/>
      <c r="H53" s="104"/>
      <c r="I53" s="393" t="str">
        <f>IF(I62=0,"",I62/I130)</f>
        <v/>
      </c>
      <c r="J53" s="91"/>
      <c r="K53" s="100" t="str">
        <f t="shared" ref="K53:K61" si="8">IF(D53=0,"",(D53-G53-H53))</f>
        <v/>
      </c>
      <c r="L53" s="94"/>
      <c r="M53" s="101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93"/>
    </row>
    <row r="54" spans="1:14" x14ac:dyDescent="0.2">
      <c r="A54" s="91"/>
      <c r="B54" s="96" t="s">
        <v>47</v>
      </c>
      <c r="C54" s="91"/>
      <c r="D54" s="104"/>
      <c r="E54" s="394"/>
      <c r="F54" s="91"/>
      <c r="G54" s="104"/>
      <c r="H54" s="104"/>
      <c r="I54" s="394"/>
      <c r="J54" s="91"/>
      <c r="K54" s="100" t="str">
        <f t="shared" si="8"/>
        <v/>
      </c>
      <c r="L54" s="94"/>
      <c r="M54" s="101" t="str">
        <f t="shared" si="9"/>
        <v/>
      </c>
      <c r="N54" s="93"/>
    </row>
    <row r="55" spans="1:14" ht="12.75" customHeight="1" x14ac:dyDescent="0.2">
      <c r="A55" s="91"/>
      <c r="B55" s="96" t="s">
        <v>48</v>
      </c>
      <c r="C55" s="91"/>
      <c r="D55" s="104"/>
      <c r="E55" s="394"/>
      <c r="F55" s="91"/>
      <c r="G55" s="104"/>
      <c r="H55" s="104"/>
      <c r="I55" s="394"/>
      <c r="J55" s="91"/>
      <c r="K55" s="100" t="str">
        <f t="shared" si="8"/>
        <v/>
      </c>
      <c r="L55" s="94"/>
      <c r="M55" s="101" t="str">
        <f t="shared" si="9"/>
        <v/>
      </c>
      <c r="N55" s="93"/>
    </row>
    <row r="56" spans="1:14" ht="12.75" customHeight="1" x14ac:dyDescent="0.2">
      <c r="A56" s="91"/>
      <c r="B56" s="96" t="s">
        <v>127</v>
      </c>
      <c r="C56" s="91"/>
      <c r="D56" s="104"/>
      <c r="E56" s="394"/>
      <c r="F56" s="91"/>
      <c r="G56" s="104"/>
      <c r="H56" s="104"/>
      <c r="I56" s="394"/>
      <c r="J56" s="91"/>
      <c r="K56" s="100" t="str">
        <f t="shared" si="8"/>
        <v/>
      </c>
      <c r="L56" s="94"/>
      <c r="M56" s="101" t="str">
        <f t="shared" si="9"/>
        <v/>
      </c>
      <c r="N56" s="93"/>
    </row>
    <row r="57" spans="1:14" ht="12.75" customHeight="1" x14ac:dyDescent="0.2">
      <c r="A57" s="91"/>
      <c r="B57" s="96" t="s">
        <v>38</v>
      </c>
      <c r="C57" s="91"/>
      <c r="D57" s="104"/>
      <c r="E57" s="394"/>
      <c r="F57" s="91"/>
      <c r="G57" s="104"/>
      <c r="H57" s="104"/>
      <c r="I57" s="394"/>
      <c r="J57" s="91"/>
      <c r="K57" s="100" t="str">
        <f t="shared" si="8"/>
        <v/>
      </c>
      <c r="L57" s="94"/>
      <c r="M57" s="101" t="str">
        <f t="shared" si="9"/>
        <v/>
      </c>
      <c r="N57" s="93"/>
    </row>
    <row r="58" spans="1:14" ht="12.75" customHeight="1" x14ac:dyDescent="0.2">
      <c r="A58" s="91"/>
      <c r="B58" s="96" t="s">
        <v>39</v>
      </c>
      <c r="C58" s="91"/>
      <c r="D58" s="104"/>
      <c r="E58" s="394"/>
      <c r="F58" s="91"/>
      <c r="G58" s="104"/>
      <c r="H58" s="104"/>
      <c r="I58" s="394"/>
      <c r="J58" s="91"/>
      <c r="K58" s="100" t="str">
        <f t="shared" si="8"/>
        <v/>
      </c>
      <c r="L58" s="94"/>
      <c r="M58" s="101" t="str">
        <f t="shared" si="9"/>
        <v/>
      </c>
      <c r="N58" s="93"/>
    </row>
    <row r="59" spans="1:14" ht="12.75" customHeight="1" x14ac:dyDescent="0.2">
      <c r="A59" s="91"/>
      <c r="B59" s="96"/>
      <c r="C59" s="91"/>
      <c r="D59" s="104"/>
      <c r="E59" s="394"/>
      <c r="F59" s="91"/>
      <c r="G59" s="104"/>
      <c r="H59" s="104"/>
      <c r="I59" s="394"/>
      <c r="J59" s="91"/>
      <c r="K59" s="100" t="str">
        <f t="shared" si="8"/>
        <v/>
      </c>
      <c r="L59" s="94"/>
      <c r="M59" s="101" t="str">
        <f t="shared" si="9"/>
        <v/>
      </c>
      <c r="N59" s="93"/>
    </row>
    <row r="60" spans="1:14" ht="12.75" customHeight="1" x14ac:dyDescent="0.2">
      <c r="A60" s="91"/>
      <c r="B60" s="96"/>
      <c r="C60" s="91"/>
      <c r="D60" s="104"/>
      <c r="E60" s="394"/>
      <c r="F60" s="91"/>
      <c r="G60" s="104"/>
      <c r="H60" s="104"/>
      <c r="I60" s="394"/>
      <c r="J60" s="91"/>
      <c r="K60" s="100" t="str">
        <f t="shared" si="8"/>
        <v/>
      </c>
      <c r="L60" s="94"/>
      <c r="M60" s="101" t="str">
        <f t="shared" si="9"/>
        <v/>
      </c>
      <c r="N60" s="93"/>
    </row>
    <row r="61" spans="1:14" ht="13.5" customHeight="1" thickBot="1" x14ac:dyDescent="0.25">
      <c r="A61" s="91"/>
      <c r="B61" s="140"/>
      <c r="C61" s="128"/>
      <c r="D61" s="108"/>
      <c r="E61" s="395"/>
      <c r="F61" s="91"/>
      <c r="G61" s="108"/>
      <c r="H61" s="108"/>
      <c r="I61" s="395"/>
      <c r="J61" s="91"/>
      <c r="K61" s="100" t="str">
        <f t="shared" si="8"/>
        <v/>
      </c>
      <c r="L61" s="94"/>
      <c r="M61" s="101" t="str">
        <f t="shared" si="9"/>
        <v/>
      </c>
      <c r="N61" s="93"/>
    </row>
    <row r="62" spans="1:14" ht="13.5" thickBot="1" x14ac:dyDescent="0.25">
      <c r="A62" s="91"/>
      <c r="B62" s="207" t="s">
        <v>40</v>
      </c>
      <c r="C62" s="128"/>
      <c r="D62" s="205">
        <f>SUM(D53:D61)</f>
        <v>0</v>
      </c>
      <c r="E62" s="211"/>
      <c r="F62" s="128"/>
      <c r="G62" s="202">
        <f>SUM(G53:G61)</f>
        <v>0</v>
      </c>
      <c r="H62" s="212">
        <f>SUM(H53:H61)</f>
        <v>0</v>
      </c>
      <c r="I62" s="211">
        <f>G62+H62</f>
        <v>0</v>
      </c>
      <c r="J62" s="128"/>
      <c r="K62" s="192" t="str">
        <f>IF(D62=0,"",D62-I62)</f>
        <v/>
      </c>
      <c r="L62" s="145"/>
      <c r="M62" s="192"/>
      <c r="N62" s="93"/>
    </row>
    <row r="63" spans="1:14" ht="3.75" customHeight="1" thickBot="1" x14ac:dyDescent="0.25">
      <c r="A63" s="91"/>
      <c r="B63" s="132"/>
      <c r="C63" s="6"/>
      <c r="D63" s="133"/>
      <c r="E63" s="134"/>
      <c r="F63" s="135"/>
      <c r="G63" s="136"/>
      <c r="H63" s="136"/>
      <c r="I63" s="136"/>
      <c r="J63" s="135"/>
      <c r="K63" s="136"/>
      <c r="L63" s="135"/>
      <c r="M63" s="137"/>
      <c r="N63" s="93"/>
    </row>
    <row r="64" spans="1:14" ht="26.25" thickBot="1" x14ac:dyDescent="0.25">
      <c r="A64" s="91"/>
      <c r="B64" s="300" t="s">
        <v>41</v>
      </c>
      <c r="C64" s="92"/>
      <c r="D64" s="206" t="s">
        <v>10</v>
      </c>
      <c r="E64" s="204" t="s">
        <v>11</v>
      </c>
      <c r="F64" s="92"/>
      <c r="G64" s="357" t="str">
        <f>IF(I74=0,"",IF(D74=0,"Preencher coluna Orçamento para melhor funcionamento da Planilha.",IF(I74&lt;(D74*80%),"Sinal Verde - Abaixo do Orçado",IF(D74=I74,"Sinal Amarelo - Igual ao Orçado",IF(D74&gt;I74,"Sinal Amarelo - Próximo ao Orçado","Sinal Vermelho - Passou do Orçado")))))</f>
        <v/>
      </c>
      <c r="H64" s="358"/>
      <c r="I64" s="204" t="s">
        <v>11</v>
      </c>
      <c r="J64" s="92"/>
      <c r="K64" s="198" t="s">
        <v>10</v>
      </c>
      <c r="L64" s="138"/>
      <c r="M64" s="198" t="s">
        <v>107</v>
      </c>
      <c r="N64" s="93"/>
    </row>
    <row r="65" spans="1:14" ht="12.75" customHeight="1" x14ac:dyDescent="0.2">
      <c r="A65" s="91"/>
      <c r="B65" s="121" t="s">
        <v>42</v>
      </c>
      <c r="C65" s="91"/>
      <c r="D65" s="122"/>
      <c r="E65" s="393" t="str">
        <f>IF(D74=0,"",D74/D130)</f>
        <v/>
      </c>
      <c r="F65" s="91"/>
      <c r="G65" s="97"/>
      <c r="H65" s="99"/>
      <c r="I65" s="393" t="str">
        <f>IF(I74=0,"",I74/I130)</f>
        <v/>
      </c>
      <c r="J65" s="91"/>
      <c r="K65" s="100" t="str">
        <f t="shared" ref="K65:K73" si="10">IF(D65=0,"",(D65-G65-H65))</f>
        <v/>
      </c>
      <c r="L65" s="94"/>
      <c r="M65" s="101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93"/>
    </row>
    <row r="66" spans="1:14" x14ac:dyDescent="0.2">
      <c r="A66" s="91"/>
      <c r="B66" s="96" t="s">
        <v>43</v>
      </c>
      <c r="C66" s="91"/>
      <c r="D66" s="104"/>
      <c r="E66" s="394"/>
      <c r="F66" s="91"/>
      <c r="G66" s="97"/>
      <c r="H66" s="99"/>
      <c r="I66" s="394"/>
      <c r="J66" s="91"/>
      <c r="K66" s="100" t="str">
        <f t="shared" si="10"/>
        <v/>
      </c>
      <c r="L66" s="94"/>
      <c r="M66" s="101" t="str">
        <f t="shared" si="11"/>
        <v/>
      </c>
      <c r="N66" s="93"/>
    </row>
    <row r="67" spans="1:14" ht="12.75" customHeight="1" x14ac:dyDescent="0.2">
      <c r="A67" s="91"/>
      <c r="B67" s="96" t="s">
        <v>44</v>
      </c>
      <c r="C67" s="91"/>
      <c r="D67" s="104"/>
      <c r="E67" s="394"/>
      <c r="F67" s="91"/>
      <c r="G67" s="97"/>
      <c r="H67" s="99"/>
      <c r="I67" s="394"/>
      <c r="J67" s="91"/>
      <c r="K67" s="100" t="str">
        <f t="shared" si="10"/>
        <v/>
      </c>
      <c r="L67" s="94"/>
      <c r="M67" s="101" t="str">
        <f t="shared" si="11"/>
        <v/>
      </c>
      <c r="N67" s="93"/>
    </row>
    <row r="68" spans="1:14" ht="12.75" customHeight="1" x14ac:dyDescent="0.2">
      <c r="A68" s="91"/>
      <c r="B68" s="96" t="s">
        <v>45</v>
      </c>
      <c r="C68" s="91"/>
      <c r="D68" s="104"/>
      <c r="E68" s="394"/>
      <c r="F68" s="91"/>
      <c r="G68" s="97"/>
      <c r="H68" s="99"/>
      <c r="I68" s="394"/>
      <c r="J68" s="91"/>
      <c r="K68" s="100" t="str">
        <f t="shared" si="10"/>
        <v/>
      </c>
      <c r="L68" s="94"/>
      <c r="M68" s="101" t="str">
        <f t="shared" si="11"/>
        <v/>
      </c>
      <c r="N68" s="93"/>
    </row>
    <row r="69" spans="1:14" ht="12.75" customHeight="1" x14ac:dyDescent="0.2">
      <c r="A69" s="91"/>
      <c r="B69" s="96" t="s">
        <v>38</v>
      </c>
      <c r="C69" s="91"/>
      <c r="D69" s="104"/>
      <c r="E69" s="394"/>
      <c r="F69" s="91"/>
      <c r="G69" s="97"/>
      <c r="H69" s="99"/>
      <c r="I69" s="394"/>
      <c r="J69" s="91"/>
      <c r="K69" s="100" t="str">
        <f t="shared" si="10"/>
        <v/>
      </c>
      <c r="L69" s="94"/>
      <c r="M69" s="101" t="str">
        <f t="shared" si="11"/>
        <v/>
      </c>
      <c r="N69" s="93"/>
    </row>
    <row r="70" spans="1:14" ht="12.75" customHeight="1" x14ac:dyDescent="0.2">
      <c r="A70" s="91"/>
      <c r="B70" s="96" t="s">
        <v>39</v>
      </c>
      <c r="C70" s="91"/>
      <c r="D70" s="104"/>
      <c r="E70" s="394"/>
      <c r="F70" s="91"/>
      <c r="G70" s="97"/>
      <c r="H70" s="99"/>
      <c r="I70" s="394"/>
      <c r="J70" s="91"/>
      <c r="K70" s="100" t="str">
        <f t="shared" si="10"/>
        <v/>
      </c>
      <c r="L70" s="94"/>
      <c r="M70" s="101" t="str">
        <f t="shared" si="11"/>
        <v/>
      </c>
      <c r="N70" s="93"/>
    </row>
    <row r="71" spans="1:14" ht="12.75" customHeight="1" x14ac:dyDescent="0.2">
      <c r="A71" s="91"/>
      <c r="B71" s="105"/>
      <c r="C71" s="91"/>
      <c r="D71" s="104"/>
      <c r="E71" s="394"/>
      <c r="F71" s="91"/>
      <c r="G71" s="180"/>
      <c r="H71" s="126"/>
      <c r="I71" s="394"/>
      <c r="J71" s="91"/>
      <c r="K71" s="100" t="str">
        <f t="shared" si="10"/>
        <v/>
      </c>
      <c r="L71" s="94"/>
      <c r="M71" s="101" t="str">
        <f t="shared" si="11"/>
        <v/>
      </c>
      <c r="N71" s="93"/>
    </row>
    <row r="72" spans="1:14" ht="12.75" customHeight="1" x14ac:dyDescent="0.2">
      <c r="A72" s="91"/>
      <c r="B72" s="105"/>
      <c r="C72" s="91"/>
      <c r="D72" s="104"/>
      <c r="E72" s="394"/>
      <c r="F72" s="91"/>
      <c r="G72" s="104"/>
      <c r="H72" s="104"/>
      <c r="I72" s="394"/>
      <c r="J72" s="91"/>
      <c r="K72" s="100" t="str">
        <f t="shared" si="10"/>
        <v/>
      </c>
      <c r="L72" s="94"/>
      <c r="M72" s="101" t="str">
        <f t="shared" si="11"/>
        <v/>
      </c>
      <c r="N72" s="93"/>
    </row>
    <row r="73" spans="1:14" ht="13.5" customHeight="1" thickBot="1" x14ac:dyDescent="0.25">
      <c r="A73" s="91"/>
      <c r="B73" s="105"/>
      <c r="C73" s="91"/>
      <c r="D73" s="104"/>
      <c r="E73" s="395"/>
      <c r="F73" s="91"/>
      <c r="G73" s="104"/>
      <c r="H73" s="104"/>
      <c r="I73" s="395"/>
      <c r="J73" s="91"/>
      <c r="K73" s="100" t="str">
        <f t="shared" si="10"/>
        <v/>
      </c>
      <c r="L73" s="94"/>
      <c r="M73" s="101" t="str">
        <f t="shared" si="11"/>
        <v/>
      </c>
      <c r="N73" s="93"/>
    </row>
    <row r="74" spans="1:14" ht="13.5" thickBot="1" x14ac:dyDescent="0.25">
      <c r="A74" s="91"/>
      <c r="B74" s="203" t="s">
        <v>46</v>
      </c>
      <c r="C74" s="128"/>
      <c r="D74" s="208">
        <f>SUM(D65:D73)</f>
        <v>0</v>
      </c>
      <c r="E74" s="205"/>
      <c r="F74" s="128"/>
      <c r="G74" s="208">
        <f>SUM(G65:G73)</f>
        <v>0</v>
      </c>
      <c r="H74" s="209">
        <f>SUM(H65:H73)</f>
        <v>0</v>
      </c>
      <c r="I74" s="205">
        <f>G74+H74</f>
        <v>0</v>
      </c>
      <c r="J74" s="128"/>
      <c r="K74" s="192" t="str">
        <f>IF(D74=0,"",D74-I74)</f>
        <v/>
      </c>
      <c r="L74" s="145"/>
      <c r="M74" s="210"/>
      <c r="N74" s="93"/>
    </row>
    <row r="75" spans="1:14" ht="3.75" customHeight="1" thickBot="1" x14ac:dyDescent="0.25">
      <c r="A75" s="91"/>
      <c r="B75" s="132"/>
      <c r="C75" s="6"/>
      <c r="D75" s="133"/>
      <c r="E75" s="134"/>
      <c r="F75" s="135"/>
      <c r="G75" s="136"/>
      <c r="H75" s="136"/>
      <c r="I75" s="136"/>
      <c r="J75" s="135"/>
      <c r="K75" s="136"/>
      <c r="L75" s="135"/>
      <c r="M75" s="137"/>
      <c r="N75" s="93"/>
    </row>
    <row r="76" spans="1:14" ht="26.25" thickBot="1" x14ac:dyDescent="0.25">
      <c r="A76" s="91"/>
      <c r="B76" s="300" t="s">
        <v>122</v>
      </c>
      <c r="C76" s="92"/>
      <c r="D76" s="206" t="s">
        <v>10</v>
      </c>
      <c r="E76" s="204" t="s">
        <v>11</v>
      </c>
      <c r="F76" s="92"/>
      <c r="G76" s="357" t="str">
        <f>IF(I89=0,"",IF(D89=0,"Preencher coluna Orçamento para melhor funcionamento da Planilha.",IF(I89&lt;(D89*80%),"Sinal Verde - Abaixo do Orçado",IF(D89=I89,"Sinal Amarelo - Igual ao Orçado",IF(D89&gt;I89,"Sinal Amarelo - Próximo ao Orçado","Sinal Vermelho - Passou do Orçado")))))</f>
        <v/>
      </c>
      <c r="H76" s="358"/>
      <c r="I76" s="204" t="s">
        <v>11</v>
      </c>
      <c r="J76" s="92"/>
      <c r="K76" s="198" t="s">
        <v>10</v>
      </c>
      <c r="L76" s="138"/>
      <c r="M76" s="198" t="s">
        <v>107</v>
      </c>
      <c r="N76" s="93"/>
    </row>
    <row r="77" spans="1:14" ht="12.75" customHeight="1" x14ac:dyDescent="0.2">
      <c r="A77" s="91"/>
      <c r="B77" s="121" t="s">
        <v>32</v>
      </c>
      <c r="C77" s="91"/>
      <c r="D77" s="122"/>
      <c r="E77" s="393" t="str">
        <f>IF(D89=0,"",D89/D130)</f>
        <v/>
      </c>
      <c r="F77" s="91"/>
      <c r="G77" s="97"/>
      <c r="H77" s="99"/>
      <c r="I77" s="393" t="str">
        <f>IF(I89=0,"",I89/I130)</f>
        <v/>
      </c>
      <c r="J77" s="91"/>
      <c r="K77" s="100" t="str">
        <f t="shared" ref="K77:K88" si="12">IF(D77=0,"",(D77-G77-H77))</f>
        <v/>
      </c>
      <c r="L77" s="94"/>
      <c r="M77" s="101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93"/>
    </row>
    <row r="78" spans="1:14" x14ac:dyDescent="0.2">
      <c r="A78" s="91"/>
      <c r="B78" s="96" t="s">
        <v>33</v>
      </c>
      <c r="C78" s="91"/>
      <c r="D78" s="104"/>
      <c r="E78" s="394"/>
      <c r="F78" s="91"/>
      <c r="G78" s="97"/>
      <c r="H78" s="99"/>
      <c r="I78" s="394"/>
      <c r="J78" s="91"/>
      <c r="K78" s="100" t="str">
        <f t="shared" si="12"/>
        <v/>
      </c>
      <c r="L78" s="94"/>
      <c r="M78" s="101" t="str">
        <f t="shared" si="13"/>
        <v/>
      </c>
      <c r="N78" s="93"/>
    </row>
    <row r="79" spans="1:14" ht="12.75" customHeight="1" x14ac:dyDescent="0.2">
      <c r="A79" s="91"/>
      <c r="B79" s="96" t="s">
        <v>34</v>
      </c>
      <c r="C79" s="91"/>
      <c r="D79" s="104"/>
      <c r="E79" s="394"/>
      <c r="F79" s="91"/>
      <c r="G79" s="97"/>
      <c r="H79" s="99"/>
      <c r="I79" s="394"/>
      <c r="J79" s="91"/>
      <c r="K79" s="100" t="str">
        <f t="shared" si="12"/>
        <v/>
      </c>
      <c r="L79" s="94"/>
      <c r="M79" s="101" t="str">
        <f t="shared" si="13"/>
        <v/>
      </c>
      <c r="N79" s="93"/>
    </row>
    <row r="80" spans="1:14" ht="12.75" customHeight="1" x14ac:dyDescent="0.2">
      <c r="A80" s="91"/>
      <c r="B80" s="96" t="s">
        <v>35</v>
      </c>
      <c r="C80" s="91"/>
      <c r="D80" s="104"/>
      <c r="E80" s="394"/>
      <c r="F80" s="91"/>
      <c r="G80" s="97"/>
      <c r="H80" s="99"/>
      <c r="I80" s="394"/>
      <c r="J80" s="91"/>
      <c r="K80" s="100" t="str">
        <f t="shared" si="12"/>
        <v/>
      </c>
      <c r="L80" s="94"/>
      <c r="M80" s="101" t="str">
        <f t="shared" si="13"/>
        <v/>
      </c>
      <c r="N80" s="93"/>
    </row>
    <row r="81" spans="1:14" ht="12.75" customHeight="1" x14ac:dyDescent="0.2">
      <c r="A81" s="91"/>
      <c r="B81" s="96" t="s">
        <v>129</v>
      </c>
      <c r="C81" s="91"/>
      <c r="D81" s="104"/>
      <c r="E81" s="394"/>
      <c r="F81" s="91"/>
      <c r="G81" s="97"/>
      <c r="H81" s="99"/>
      <c r="I81" s="394"/>
      <c r="J81" s="91"/>
      <c r="K81" s="100" t="str">
        <f t="shared" si="12"/>
        <v/>
      </c>
      <c r="L81" s="94"/>
      <c r="M81" s="101" t="str">
        <f t="shared" si="13"/>
        <v/>
      </c>
      <c r="N81" s="93"/>
    </row>
    <row r="82" spans="1:14" ht="12.75" customHeight="1" x14ac:dyDescent="0.2">
      <c r="A82" s="91"/>
      <c r="B82" s="96" t="s">
        <v>36</v>
      </c>
      <c r="C82" s="91"/>
      <c r="D82" s="104"/>
      <c r="E82" s="394"/>
      <c r="F82" s="91"/>
      <c r="G82" s="97"/>
      <c r="H82" s="99"/>
      <c r="I82" s="394"/>
      <c r="J82" s="91"/>
      <c r="K82" s="100" t="str">
        <f t="shared" si="12"/>
        <v/>
      </c>
      <c r="L82" s="94"/>
      <c r="M82" s="101" t="str">
        <f t="shared" si="13"/>
        <v/>
      </c>
      <c r="N82" s="93"/>
    </row>
    <row r="83" spans="1:14" ht="12.75" customHeight="1" x14ac:dyDescent="0.2">
      <c r="A83" s="91"/>
      <c r="B83" s="96" t="s">
        <v>37</v>
      </c>
      <c r="C83" s="91"/>
      <c r="D83" s="104"/>
      <c r="E83" s="394"/>
      <c r="F83" s="91"/>
      <c r="G83" s="97"/>
      <c r="H83" s="99"/>
      <c r="I83" s="394"/>
      <c r="J83" s="91"/>
      <c r="K83" s="100" t="str">
        <f t="shared" si="12"/>
        <v/>
      </c>
      <c r="L83" s="94"/>
      <c r="M83" s="101" t="str">
        <f t="shared" si="13"/>
        <v/>
      </c>
      <c r="N83" s="93"/>
    </row>
    <row r="84" spans="1:14" ht="12.75" customHeight="1" x14ac:dyDescent="0.2">
      <c r="A84" s="91"/>
      <c r="B84" s="96" t="s">
        <v>38</v>
      </c>
      <c r="C84" s="91"/>
      <c r="D84" s="104"/>
      <c r="E84" s="394"/>
      <c r="F84" s="91"/>
      <c r="G84" s="97"/>
      <c r="H84" s="99"/>
      <c r="I84" s="394"/>
      <c r="J84" s="91"/>
      <c r="K84" s="100" t="str">
        <f t="shared" si="12"/>
        <v/>
      </c>
      <c r="L84" s="94"/>
      <c r="M84" s="101" t="str">
        <f t="shared" si="13"/>
        <v/>
      </c>
      <c r="N84" s="93"/>
    </row>
    <row r="85" spans="1:14" ht="12.75" customHeight="1" x14ac:dyDescent="0.2">
      <c r="A85" s="91"/>
      <c r="B85" s="96" t="s">
        <v>39</v>
      </c>
      <c r="C85" s="91"/>
      <c r="D85" s="104"/>
      <c r="E85" s="394"/>
      <c r="F85" s="91"/>
      <c r="G85" s="97"/>
      <c r="H85" s="99"/>
      <c r="I85" s="394"/>
      <c r="J85" s="91"/>
      <c r="K85" s="100" t="str">
        <f t="shared" si="12"/>
        <v/>
      </c>
      <c r="L85" s="94"/>
      <c r="M85" s="101" t="str">
        <f t="shared" si="13"/>
        <v/>
      </c>
      <c r="N85" s="93"/>
    </row>
    <row r="86" spans="1:14" ht="12.75" customHeight="1" x14ac:dyDescent="0.2">
      <c r="A86" s="91"/>
      <c r="B86" s="105"/>
      <c r="C86" s="91"/>
      <c r="D86" s="104"/>
      <c r="E86" s="394"/>
      <c r="F86" s="91"/>
      <c r="G86" s="104"/>
      <c r="H86" s="104"/>
      <c r="I86" s="394"/>
      <c r="J86" s="91"/>
      <c r="K86" s="100" t="str">
        <f t="shared" si="12"/>
        <v/>
      </c>
      <c r="L86" s="94"/>
      <c r="M86" s="101" t="str">
        <f t="shared" si="13"/>
        <v/>
      </c>
      <c r="N86" s="93"/>
    </row>
    <row r="87" spans="1:14" ht="12.75" customHeight="1" x14ac:dyDescent="0.2">
      <c r="A87" s="91"/>
      <c r="B87" s="105"/>
      <c r="C87" s="91"/>
      <c r="D87" s="104"/>
      <c r="E87" s="394"/>
      <c r="F87" s="91"/>
      <c r="G87" s="104"/>
      <c r="H87" s="104"/>
      <c r="I87" s="394"/>
      <c r="J87" s="91"/>
      <c r="K87" s="100" t="str">
        <f t="shared" si="12"/>
        <v/>
      </c>
      <c r="L87" s="94"/>
      <c r="M87" s="101" t="str">
        <f t="shared" si="13"/>
        <v/>
      </c>
      <c r="N87" s="93"/>
    </row>
    <row r="88" spans="1:14" ht="13.5" customHeight="1" thickBot="1" x14ac:dyDescent="0.25">
      <c r="A88" s="91"/>
      <c r="B88" s="105"/>
      <c r="C88" s="91"/>
      <c r="D88" s="104"/>
      <c r="E88" s="395"/>
      <c r="F88" s="91"/>
      <c r="G88" s="104"/>
      <c r="H88" s="104"/>
      <c r="I88" s="395"/>
      <c r="J88" s="91"/>
      <c r="K88" s="100" t="str">
        <f t="shared" si="12"/>
        <v/>
      </c>
      <c r="L88" s="94"/>
      <c r="M88" s="101" t="str">
        <f t="shared" si="13"/>
        <v/>
      </c>
      <c r="N88" s="93"/>
    </row>
    <row r="89" spans="1:14" ht="13.5" thickBot="1" x14ac:dyDescent="0.25">
      <c r="A89" s="91"/>
      <c r="B89" s="203" t="s">
        <v>49</v>
      </c>
      <c r="C89" s="128"/>
      <c r="D89" s="208">
        <f>SUM(D77:D88)</f>
        <v>0</v>
      </c>
      <c r="E89" s="205"/>
      <c r="F89" s="128"/>
      <c r="G89" s="208">
        <f>SUM(G77:G88)</f>
        <v>0</v>
      </c>
      <c r="H89" s="209">
        <f>SUM(H77:H88)</f>
        <v>0</v>
      </c>
      <c r="I89" s="205">
        <f>G89+H89</f>
        <v>0</v>
      </c>
      <c r="J89" s="128"/>
      <c r="K89" s="192" t="str">
        <f>IF(D89=0,"",D89-I89)</f>
        <v/>
      </c>
      <c r="L89" s="145"/>
      <c r="M89" s="210"/>
      <c r="N89" s="93"/>
    </row>
    <row r="90" spans="1:14" ht="3.75" customHeight="1" thickBot="1" x14ac:dyDescent="0.25">
      <c r="A90" s="91"/>
      <c r="B90" s="132"/>
      <c r="C90" s="6"/>
      <c r="D90" s="133"/>
      <c r="E90" s="134"/>
      <c r="F90" s="135"/>
      <c r="G90" s="136"/>
      <c r="H90" s="136"/>
      <c r="I90" s="136"/>
      <c r="J90" s="135"/>
      <c r="K90" s="136"/>
      <c r="L90" s="135"/>
      <c r="M90" s="137"/>
      <c r="N90" s="93"/>
    </row>
    <row r="91" spans="1:14" ht="26.25" thickBot="1" x14ac:dyDescent="0.25">
      <c r="A91" s="91"/>
      <c r="B91" s="300" t="s">
        <v>50</v>
      </c>
      <c r="C91" s="92"/>
      <c r="D91" s="206" t="s">
        <v>10</v>
      </c>
      <c r="E91" s="204" t="s">
        <v>11</v>
      </c>
      <c r="F91" s="92"/>
      <c r="G91" s="357" t="str">
        <f>IF(I100=0,"",IF(D100=0,"Preencher coluna Orçamento para melhor funcionamento da Planilha.",IF(I100&lt;(D100*80%),"Sinal Verde - Abaixo do Orçado",IF(D100=I100,"Sinal Amarelo - Igual ao Orçado",IF(D100&gt;I100,"Sinal Amarelo - Próximo ao Orçado","Sinal Vermelho - Passou do Orçado")))))</f>
        <v/>
      </c>
      <c r="H91" s="358"/>
      <c r="I91" s="204" t="s">
        <v>11</v>
      </c>
      <c r="J91" s="92"/>
      <c r="K91" s="198" t="s">
        <v>10</v>
      </c>
      <c r="L91" s="138"/>
      <c r="M91" s="198" t="s">
        <v>107</v>
      </c>
      <c r="N91" s="93"/>
    </row>
    <row r="92" spans="1:14" ht="12.75" customHeight="1" x14ac:dyDescent="0.2">
      <c r="A92" s="91"/>
      <c r="B92" s="121" t="s">
        <v>51</v>
      </c>
      <c r="C92" s="91"/>
      <c r="D92" s="122"/>
      <c r="E92" s="393" t="str">
        <f>IF(D100=0,"",D100/D130)</f>
        <v/>
      </c>
      <c r="F92" s="91"/>
      <c r="G92" s="123"/>
      <c r="H92" s="124"/>
      <c r="I92" s="393" t="str">
        <f>IF(I100=0,"",I100/I130)</f>
        <v/>
      </c>
      <c r="J92" s="91"/>
      <c r="K92" s="100" t="str">
        <f t="shared" ref="K92:K99" si="14">IF(D92=0,"",(D92-G92-H92))</f>
        <v/>
      </c>
      <c r="L92" s="94"/>
      <c r="M92" s="101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93"/>
    </row>
    <row r="93" spans="1:14" x14ac:dyDescent="0.2">
      <c r="A93" s="91"/>
      <c r="B93" s="96" t="s">
        <v>52</v>
      </c>
      <c r="C93" s="91"/>
      <c r="D93" s="104"/>
      <c r="E93" s="394"/>
      <c r="F93" s="91"/>
      <c r="G93" s="97"/>
      <c r="H93" s="99"/>
      <c r="I93" s="394"/>
      <c r="J93" s="91"/>
      <c r="K93" s="100" t="str">
        <f t="shared" si="14"/>
        <v/>
      </c>
      <c r="L93" s="94"/>
      <c r="M93" s="101" t="str">
        <f t="shared" si="15"/>
        <v/>
      </c>
      <c r="N93" s="93"/>
    </row>
    <row r="94" spans="1:14" ht="12.75" customHeight="1" x14ac:dyDescent="0.2">
      <c r="A94" s="91"/>
      <c r="B94" s="96" t="s">
        <v>130</v>
      </c>
      <c r="C94" s="91"/>
      <c r="D94" s="104"/>
      <c r="E94" s="394"/>
      <c r="F94" s="91"/>
      <c r="G94" s="97"/>
      <c r="H94" s="99"/>
      <c r="I94" s="394"/>
      <c r="J94" s="91"/>
      <c r="K94" s="100" t="str">
        <f t="shared" si="14"/>
        <v/>
      </c>
      <c r="L94" s="94"/>
      <c r="M94" s="101" t="str">
        <f t="shared" si="15"/>
        <v/>
      </c>
      <c r="N94" s="93"/>
    </row>
    <row r="95" spans="1:14" ht="12.75" customHeight="1" x14ac:dyDescent="0.2">
      <c r="A95" s="91"/>
      <c r="B95" s="96" t="s">
        <v>38</v>
      </c>
      <c r="C95" s="91"/>
      <c r="D95" s="104"/>
      <c r="E95" s="394"/>
      <c r="F95" s="91"/>
      <c r="G95" s="97"/>
      <c r="H95" s="99"/>
      <c r="I95" s="394"/>
      <c r="J95" s="91"/>
      <c r="K95" s="100" t="str">
        <f t="shared" si="14"/>
        <v/>
      </c>
      <c r="L95" s="94"/>
      <c r="M95" s="101" t="str">
        <f t="shared" si="15"/>
        <v/>
      </c>
      <c r="N95" s="93"/>
    </row>
    <row r="96" spans="1:14" ht="12.75" customHeight="1" x14ac:dyDescent="0.2">
      <c r="A96" s="91"/>
      <c r="B96" s="96" t="s">
        <v>39</v>
      </c>
      <c r="C96" s="91"/>
      <c r="D96" s="104"/>
      <c r="E96" s="394"/>
      <c r="F96" s="91"/>
      <c r="G96" s="97"/>
      <c r="H96" s="99"/>
      <c r="I96" s="394"/>
      <c r="J96" s="91"/>
      <c r="K96" s="100" t="str">
        <f t="shared" si="14"/>
        <v/>
      </c>
      <c r="L96" s="94"/>
      <c r="M96" s="101" t="str">
        <f t="shared" si="15"/>
        <v/>
      </c>
      <c r="N96" s="93"/>
    </row>
    <row r="97" spans="1:14" ht="12.75" customHeight="1" x14ac:dyDescent="0.2">
      <c r="A97" s="91"/>
      <c r="B97" s="105"/>
      <c r="C97" s="91"/>
      <c r="D97" s="104"/>
      <c r="E97" s="394"/>
      <c r="F97" s="91"/>
      <c r="G97" s="125"/>
      <c r="H97" s="126"/>
      <c r="I97" s="394"/>
      <c r="J97" s="91"/>
      <c r="K97" s="100" t="str">
        <f t="shared" si="14"/>
        <v/>
      </c>
      <c r="L97" s="94"/>
      <c r="M97" s="101" t="str">
        <f t="shared" si="15"/>
        <v/>
      </c>
      <c r="N97" s="93"/>
    </row>
    <row r="98" spans="1:14" ht="12.75" customHeight="1" x14ac:dyDescent="0.2">
      <c r="A98" s="91"/>
      <c r="B98" s="105"/>
      <c r="C98" s="91"/>
      <c r="D98" s="104"/>
      <c r="E98" s="394"/>
      <c r="F98" s="91"/>
      <c r="G98" s="104"/>
      <c r="H98" s="104"/>
      <c r="I98" s="394"/>
      <c r="J98" s="91"/>
      <c r="K98" s="100" t="str">
        <f t="shared" si="14"/>
        <v/>
      </c>
      <c r="L98" s="94"/>
      <c r="M98" s="101" t="str">
        <f t="shared" si="15"/>
        <v/>
      </c>
      <c r="N98" s="93"/>
    </row>
    <row r="99" spans="1:14" ht="13.5" customHeight="1" thickBot="1" x14ac:dyDescent="0.25">
      <c r="A99" s="91"/>
      <c r="B99" s="140"/>
      <c r="C99" s="91"/>
      <c r="D99" s="104"/>
      <c r="E99" s="395"/>
      <c r="F99" s="91"/>
      <c r="G99" s="104"/>
      <c r="H99" s="104"/>
      <c r="I99" s="395"/>
      <c r="J99" s="91"/>
      <c r="K99" s="100" t="str">
        <f t="shared" si="14"/>
        <v/>
      </c>
      <c r="L99" s="94"/>
      <c r="M99" s="101" t="str">
        <f t="shared" si="15"/>
        <v/>
      </c>
      <c r="N99" s="93"/>
    </row>
    <row r="100" spans="1:14" ht="13.5" thickBot="1" x14ac:dyDescent="0.25">
      <c r="A100" s="91"/>
      <c r="B100" s="207" t="s">
        <v>53</v>
      </c>
      <c r="C100" s="128"/>
      <c r="D100" s="208">
        <f>SUM(D92:D99)</f>
        <v>0</v>
      </c>
      <c r="E100" s="205"/>
      <c r="F100" s="128"/>
      <c r="G100" s="208">
        <f>SUM(G92:G99)</f>
        <v>0</v>
      </c>
      <c r="H100" s="209">
        <f>SUM(H92:H99)</f>
        <v>0</v>
      </c>
      <c r="I100" s="205">
        <f>G100+H100</f>
        <v>0</v>
      </c>
      <c r="J100" s="128"/>
      <c r="K100" s="192" t="str">
        <f>IF(D100=0,"",D100-I100)</f>
        <v/>
      </c>
      <c r="L100" s="145"/>
      <c r="M100" s="210"/>
      <c r="N100" s="93"/>
    </row>
    <row r="101" spans="1:14" ht="3.75" customHeight="1" thickBot="1" x14ac:dyDescent="0.25">
      <c r="A101" s="91"/>
      <c r="B101" s="132"/>
      <c r="C101" s="6"/>
      <c r="D101" s="133"/>
      <c r="E101" s="134"/>
      <c r="F101" s="135"/>
      <c r="G101" s="136"/>
      <c r="H101" s="136"/>
      <c r="I101" s="136"/>
      <c r="J101" s="135"/>
      <c r="K101" s="136"/>
      <c r="L101" s="135"/>
      <c r="M101" s="137"/>
      <c r="N101" s="93"/>
    </row>
    <row r="102" spans="1:14" ht="26.25" thickBot="1" x14ac:dyDescent="0.25">
      <c r="A102" s="91"/>
      <c r="B102" s="300" t="s">
        <v>110</v>
      </c>
      <c r="C102" s="92"/>
      <c r="D102" s="206" t="s">
        <v>10</v>
      </c>
      <c r="E102" s="204" t="s">
        <v>11</v>
      </c>
      <c r="F102" s="92"/>
      <c r="G102" s="357" t="str">
        <f>IF(I114=0,"",IF(D114=0,"Preencher coluna Orçamento para melhor funcionamento da Planilha.",IF(I114&lt;(D114*80%),"Sinal Verde - Abaixo do Orçado",IF(D114=I114,"Sinal Amarelo - Igual ao Orçado",IF(D114&gt;I114,"Sinal Amarelo - Próximo ao Orçado","Sinal Vermelho - Passou do Orçado")))))</f>
        <v/>
      </c>
      <c r="H102" s="358"/>
      <c r="I102" s="204" t="s">
        <v>11</v>
      </c>
      <c r="J102" s="92"/>
      <c r="K102" s="198" t="s">
        <v>10</v>
      </c>
      <c r="L102" s="138"/>
      <c r="M102" s="198" t="s">
        <v>107</v>
      </c>
      <c r="N102" s="93"/>
    </row>
    <row r="103" spans="1:14" x14ac:dyDescent="0.2">
      <c r="A103" s="91"/>
      <c r="B103" s="121" t="s">
        <v>54</v>
      </c>
      <c r="C103" s="91"/>
      <c r="D103" s="122"/>
      <c r="E103" s="393" t="str">
        <f>IF(D114=0,"",D114/D130)</f>
        <v/>
      </c>
      <c r="F103" s="91"/>
      <c r="G103" s="97"/>
      <c r="H103" s="99"/>
      <c r="I103" s="393" t="str">
        <f>IF(I114=0,"",I114/I130)</f>
        <v/>
      </c>
      <c r="J103" s="91"/>
      <c r="K103" s="100" t="str">
        <f t="shared" ref="K103:K113" si="16">IF(D103=0,"",(D103-G103-H103))</f>
        <v/>
      </c>
      <c r="L103" s="94"/>
      <c r="M103" s="101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93"/>
    </row>
    <row r="104" spans="1:14" x14ac:dyDescent="0.2">
      <c r="A104" s="91"/>
      <c r="B104" s="96"/>
      <c r="C104" s="91"/>
      <c r="D104" s="104"/>
      <c r="E104" s="394"/>
      <c r="F104" s="91"/>
      <c r="G104" s="97"/>
      <c r="H104" s="99"/>
      <c r="I104" s="394"/>
      <c r="J104" s="91"/>
      <c r="K104" s="100" t="str">
        <f t="shared" si="16"/>
        <v/>
      </c>
      <c r="L104" s="94"/>
      <c r="M104" s="101" t="str">
        <f t="shared" si="17"/>
        <v/>
      </c>
      <c r="N104" s="93"/>
    </row>
    <row r="105" spans="1:14" x14ac:dyDescent="0.2">
      <c r="A105" s="91"/>
      <c r="B105" s="96"/>
      <c r="C105" s="91"/>
      <c r="D105" s="104"/>
      <c r="E105" s="394"/>
      <c r="F105" s="91"/>
      <c r="G105" s="97"/>
      <c r="H105" s="99"/>
      <c r="I105" s="394"/>
      <c r="J105" s="91"/>
      <c r="K105" s="100" t="str">
        <f t="shared" si="16"/>
        <v/>
      </c>
      <c r="L105" s="94"/>
      <c r="M105" s="101" t="str">
        <f t="shared" si="17"/>
        <v/>
      </c>
      <c r="N105" s="93"/>
    </row>
    <row r="106" spans="1:14" x14ac:dyDescent="0.2">
      <c r="A106" s="91"/>
      <c r="B106" s="96"/>
      <c r="C106" s="91"/>
      <c r="D106" s="104"/>
      <c r="E106" s="394"/>
      <c r="F106" s="91"/>
      <c r="G106" s="97"/>
      <c r="H106" s="99"/>
      <c r="I106" s="394"/>
      <c r="J106" s="91"/>
      <c r="K106" s="100" t="str">
        <f t="shared" si="16"/>
        <v/>
      </c>
      <c r="L106" s="94"/>
      <c r="M106" s="101" t="str">
        <f t="shared" si="17"/>
        <v/>
      </c>
      <c r="N106" s="93"/>
    </row>
    <row r="107" spans="1:14" x14ac:dyDescent="0.2">
      <c r="A107" s="91"/>
      <c r="B107" s="96"/>
      <c r="C107" s="91"/>
      <c r="D107" s="104"/>
      <c r="E107" s="394"/>
      <c r="F107" s="91"/>
      <c r="G107" s="97"/>
      <c r="H107" s="99"/>
      <c r="I107" s="394"/>
      <c r="J107" s="91"/>
      <c r="K107" s="100" t="str">
        <f t="shared" si="16"/>
        <v/>
      </c>
      <c r="L107" s="94"/>
      <c r="M107" s="101" t="str">
        <f t="shared" si="17"/>
        <v/>
      </c>
      <c r="N107" s="93"/>
    </row>
    <row r="108" spans="1:14" x14ac:dyDescent="0.2">
      <c r="A108" s="91"/>
      <c r="B108" s="96"/>
      <c r="C108" s="91"/>
      <c r="D108" s="104"/>
      <c r="E108" s="394"/>
      <c r="F108" s="91"/>
      <c r="G108" s="97"/>
      <c r="H108" s="99"/>
      <c r="I108" s="394"/>
      <c r="J108" s="91"/>
      <c r="K108" s="100" t="str">
        <f t="shared" si="16"/>
        <v/>
      </c>
      <c r="L108" s="94"/>
      <c r="M108" s="101" t="str">
        <f t="shared" si="17"/>
        <v/>
      </c>
      <c r="N108" s="93"/>
    </row>
    <row r="109" spans="1:14" x14ac:dyDescent="0.2">
      <c r="A109" s="91"/>
      <c r="B109" s="96"/>
      <c r="C109" s="91"/>
      <c r="D109" s="104"/>
      <c r="E109" s="394"/>
      <c r="F109" s="91"/>
      <c r="G109" s="104"/>
      <c r="H109" s="104"/>
      <c r="I109" s="394"/>
      <c r="J109" s="91"/>
      <c r="K109" s="100" t="str">
        <f t="shared" si="16"/>
        <v/>
      </c>
      <c r="L109" s="94"/>
      <c r="M109" s="101" t="str">
        <f t="shared" si="17"/>
        <v/>
      </c>
      <c r="N109" s="93"/>
    </row>
    <row r="110" spans="1:14" x14ac:dyDescent="0.2">
      <c r="A110" s="91"/>
      <c r="B110" s="96"/>
      <c r="C110" s="91"/>
      <c r="D110" s="104"/>
      <c r="E110" s="394"/>
      <c r="F110" s="91"/>
      <c r="G110" s="104"/>
      <c r="H110" s="104"/>
      <c r="I110" s="394"/>
      <c r="J110" s="91"/>
      <c r="K110" s="100" t="str">
        <f t="shared" si="16"/>
        <v/>
      </c>
      <c r="L110" s="94"/>
      <c r="M110" s="101" t="str">
        <f t="shared" si="17"/>
        <v/>
      </c>
      <c r="N110" s="93"/>
    </row>
    <row r="111" spans="1:14" x14ac:dyDescent="0.2">
      <c r="A111" s="91"/>
      <c r="B111" s="96"/>
      <c r="C111" s="91"/>
      <c r="D111" s="104"/>
      <c r="E111" s="394"/>
      <c r="F111" s="91"/>
      <c r="G111" s="104"/>
      <c r="H111" s="104"/>
      <c r="I111" s="394"/>
      <c r="J111" s="91"/>
      <c r="K111" s="100" t="str">
        <f t="shared" si="16"/>
        <v/>
      </c>
      <c r="L111" s="94"/>
      <c r="M111" s="101" t="str">
        <f t="shared" si="17"/>
        <v/>
      </c>
      <c r="N111" s="93"/>
    </row>
    <row r="112" spans="1:14" x14ac:dyDescent="0.2">
      <c r="A112" s="91"/>
      <c r="B112" s="96"/>
      <c r="C112" s="91"/>
      <c r="D112" s="104"/>
      <c r="E112" s="394"/>
      <c r="F112" s="91"/>
      <c r="G112" s="104"/>
      <c r="H112" s="104"/>
      <c r="I112" s="394"/>
      <c r="J112" s="91"/>
      <c r="K112" s="100" t="str">
        <f t="shared" si="16"/>
        <v/>
      </c>
      <c r="L112" s="94"/>
      <c r="M112" s="101" t="str">
        <f t="shared" si="17"/>
        <v/>
      </c>
      <c r="N112" s="93"/>
    </row>
    <row r="113" spans="1:14" ht="13.5" thickBot="1" x14ac:dyDescent="0.25">
      <c r="A113" s="91"/>
      <c r="B113" s="140"/>
      <c r="C113" s="91"/>
      <c r="D113" s="104"/>
      <c r="E113" s="395"/>
      <c r="F113" s="91"/>
      <c r="G113" s="104"/>
      <c r="H113" s="104"/>
      <c r="I113" s="395"/>
      <c r="J113" s="91"/>
      <c r="K113" s="100" t="str">
        <f t="shared" si="16"/>
        <v/>
      </c>
      <c r="L113" s="94"/>
      <c r="M113" s="101" t="str">
        <f t="shared" si="17"/>
        <v/>
      </c>
      <c r="N113" s="93"/>
    </row>
    <row r="114" spans="1:14" ht="13.5" thickBot="1" x14ac:dyDescent="0.25">
      <c r="A114" s="91"/>
      <c r="B114" s="203" t="s">
        <v>55</v>
      </c>
      <c r="C114" s="128"/>
      <c r="D114" s="208">
        <f>SUM(D103:D113)</f>
        <v>0</v>
      </c>
      <c r="E114" s="205"/>
      <c r="F114" s="128"/>
      <c r="G114" s="208">
        <f>SUM(G103:G113)</f>
        <v>0</v>
      </c>
      <c r="H114" s="209">
        <f>SUM(H103:H113)</f>
        <v>0</v>
      </c>
      <c r="I114" s="205">
        <f>G114+H114</f>
        <v>0</v>
      </c>
      <c r="J114" s="128"/>
      <c r="K114" s="192" t="str">
        <f>IF(D114=0,"",D114-I114)</f>
        <v/>
      </c>
      <c r="L114" s="145"/>
      <c r="M114" s="210"/>
      <c r="N114" s="93"/>
    </row>
    <row r="115" spans="1:14" ht="3.75" customHeight="1" thickBot="1" x14ac:dyDescent="0.25">
      <c r="A115" s="91"/>
      <c r="B115" s="132"/>
      <c r="C115" s="6"/>
      <c r="D115" s="133"/>
      <c r="E115" s="134"/>
      <c r="F115" s="135"/>
      <c r="G115" s="136"/>
      <c r="H115" s="136"/>
      <c r="I115" s="136"/>
      <c r="J115" s="135"/>
      <c r="K115" s="136"/>
      <c r="L115" s="135"/>
      <c r="M115" s="137"/>
      <c r="N115" s="93"/>
    </row>
    <row r="116" spans="1:14" ht="26.25" thickBot="1" x14ac:dyDescent="0.25">
      <c r="A116" s="91"/>
      <c r="B116" s="300" t="s">
        <v>56</v>
      </c>
      <c r="C116" s="92"/>
      <c r="D116" s="206" t="s">
        <v>10</v>
      </c>
      <c r="E116" s="204" t="s">
        <v>11</v>
      </c>
      <c r="F116" s="92"/>
      <c r="G116" s="357" t="str">
        <f>IF(I128=0,"",IF(D128=0,"Preencher coluna Orçamento para melhor funcionamento da Planilha.",IF(I128&lt;(D128*80%),"Sinal Verde - Abaixo do Orçado",IF(D128=I128,"Sinal Amarelo - Igual ao Orçado",IF(D128&gt;I128,"Sinal Amarelo - Próximo ao Orçado","Sinal Vermelho - Passou do Orçado")))))</f>
        <v/>
      </c>
      <c r="H116" s="358"/>
      <c r="I116" s="204" t="s">
        <v>11</v>
      </c>
      <c r="J116" s="92"/>
      <c r="K116" s="198" t="s">
        <v>10</v>
      </c>
      <c r="L116" s="138"/>
      <c r="M116" s="198" t="s">
        <v>107</v>
      </c>
      <c r="N116" s="93"/>
    </row>
    <row r="117" spans="1:14" ht="12.75" customHeight="1" x14ac:dyDescent="0.2">
      <c r="A117" s="91"/>
      <c r="B117" s="121"/>
      <c r="C117" s="91"/>
      <c r="D117" s="104"/>
      <c r="E117" s="393" t="str">
        <f>IF(D128=0,"",D128/D130)</f>
        <v/>
      </c>
      <c r="F117" s="91"/>
      <c r="G117" s="104"/>
      <c r="H117" s="104"/>
      <c r="I117" s="393" t="str">
        <f>IF(I128=0,"",I128/I130)</f>
        <v/>
      </c>
      <c r="J117" s="91"/>
      <c r="K117" s="100" t="str">
        <f t="shared" ref="K117:K127" si="18">IF(D117=0,"",(D117-G117-H117))</f>
        <v/>
      </c>
      <c r="L117" s="94"/>
      <c r="M117" s="101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93"/>
    </row>
    <row r="118" spans="1:14" x14ac:dyDescent="0.2">
      <c r="A118" s="91"/>
      <c r="B118" s="96"/>
      <c r="C118" s="91"/>
      <c r="D118" s="104"/>
      <c r="E118" s="394"/>
      <c r="F118" s="91"/>
      <c r="G118" s="104"/>
      <c r="H118" s="104"/>
      <c r="I118" s="394"/>
      <c r="J118" s="91"/>
      <c r="K118" s="100" t="str">
        <f t="shared" si="18"/>
        <v/>
      </c>
      <c r="L118" s="94"/>
      <c r="M118" s="101" t="str">
        <f t="shared" si="19"/>
        <v/>
      </c>
      <c r="N118" s="93"/>
    </row>
    <row r="119" spans="1:14" ht="12.75" customHeight="1" x14ac:dyDescent="0.2">
      <c r="A119" s="91"/>
      <c r="B119" s="96"/>
      <c r="C119" s="91"/>
      <c r="D119" s="104"/>
      <c r="E119" s="394"/>
      <c r="F119" s="91"/>
      <c r="G119" s="104"/>
      <c r="H119" s="104"/>
      <c r="I119" s="394"/>
      <c r="J119" s="91"/>
      <c r="K119" s="100" t="str">
        <f t="shared" si="18"/>
        <v/>
      </c>
      <c r="L119" s="94"/>
      <c r="M119" s="101" t="str">
        <f t="shared" si="19"/>
        <v/>
      </c>
      <c r="N119" s="93"/>
    </row>
    <row r="120" spans="1:14" ht="12.75" customHeight="1" x14ac:dyDescent="0.2">
      <c r="A120" s="91"/>
      <c r="B120" s="96"/>
      <c r="C120" s="91"/>
      <c r="D120" s="104"/>
      <c r="E120" s="394"/>
      <c r="F120" s="91"/>
      <c r="G120" s="104"/>
      <c r="H120" s="104"/>
      <c r="I120" s="394"/>
      <c r="J120" s="91"/>
      <c r="K120" s="100" t="str">
        <f t="shared" si="18"/>
        <v/>
      </c>
      <c r="L120" s="94"/>
      <c r="M120" s="101" t="str">
        <f t="shared" si="19"/>
        <v/>
      </c>
      <c r="N120" s="93"/>
    </row>
    <row r="121" spans="1:14" ht="12.75" customHeight="1" x14ac:dyDescent="0.2">
      <c r="A121" s="91"/>
      <c r="B121" s="96"/>
      <c r="C121" s="91"/>
      <c r="D121" s="104"/>
      <c r="E121" s="394"/>
      <c r="F121" s="91"/>
      <c r="G121" s="104"/>
      <c r="H121" s="104"/>
      <c r="I121" s="394"/>
      <c r="J121" s="91"/>
      <c r="K121" s="100" t="str">
        <f t="shared" si="18"/>
        <v/>
      </c>
      <c r="L121" s="94"/>
      <c r="M121" s="101" t="str">
        <f t="shared" si="19"/>
        <v/>
      </c>
      <c r="N121" s="93"/>
    </row>
    <row r="122" spans="1:14" ht="12.75" customHeight="1" x14ac:dyDescent="0.2">
      <c r="A122" s="91"/>
      <c r="B122" s="96"/>
      <c r="C122" s="91"/>
      <c r="D122" s="104"/>
      <c r="E122" s="394"/>
      <c r="F122" s="91"/>
      <c r="G122" s="104"/>
      <c r="H122" s="104"/>
      <c r="I122" s="394"/>
      <c r="J122" s="91"/>
      <c r="K122" s="100" t="str">
        <f t="shared" si="18"/>
        <v/>
      </c>
      <c r="L122" s="94"/>
      <c r="M122" s="101" t="str">
        <f t="shared" si="19"/>
        <v/>
      </c>
      <c r="N122" s="93"/>
    </row>
    <row r="123" spans="1:14" ht="12.75" customHeight="1" x14ac:dyDescent="0.2">
      <c r="A123" s="91"/>
      <c r="B123" s="96"/>
      <c r="C123" s="91"/>
      <c r="D123" s="104"/>
      <c r="E123" s="394"/>
      <c r="F123" s="91"/>
      <c r="G123" s="104"/>
      <c r="H123" s="104"/>
      <c r="I123" s="394"/>
      <c r="J123" s="91"/>
      <c r="K123" s="100" t="str">
        <f t="shared" si="18"/>
        <v/>
      </c>
      <c r="L123" s="94"/>
      <c r="M123" s="101" t="str">
        <f t="shared" si="19"/>
        <v/>
      </c>
      <c r="N123" s="93"/>
    </row>
    <row r="124" spans="1:14" ht="12.75" customHeight="1" x14ac:dyDescent="0.2">
      <c r="A124" s="91"/>
      <c r="B124" s="96"/>
      <c r="C124" s="91"/>
      <c r="D124" s="104"/>
      <c r="E124" s="394"/>
      <c r="F124" s="91"/>
      <c r="G124" s="104"/>
      <c r="H124" s="104"/>
      <c r="I124" s="394"/>
      <c r="J124" s="91"/>
      <c r="K124" s="100" t="str">
        <f t="shared" si="18"/>
        <v/>
      </c>
      <c r="L124" s="94"/>
      <c r="M124" s="101" t="str">
        <f t="shared" si="19"/>
        <v/>
      </c>
      <c r="N124" s="93"/>
    </row>
    <row r="125" spans="1:14" ht="12.75" customHeight="1" x14ac:dyDescent="0.2">
      <c r="A125" s="91"/>
      <c r="B125" s="96"/>
      <c r="C125" s="91"/>
      <c r="D125" s="104"/>
      <c r="E125" s="394"/>
      <c r="F125" s="91"/>
      <c r="G125" s="104"/>
      <c r="H125" s="104"/>
      <c r="I125" s="394"/>
      <c r="J125" s="91"/>
      <c r="K125" s="100" t="str">
        <f t="shared" si="18"/>
        <v/>
      </c>
      <c r="L125" s="94"/>
      <c r="M125" s="101" t="str">
        <f t="shared" si="19"/>
        <v/>
      </c>
      <c r="N125" s="93"/>
    </row>
    <row r="126" spans="1:14" ht="12.75" customHeight="1" x14ac:dyDescent="0.2">
      <c r="A126" s="91"/>
      <c r="B126" s="96"/>
      <c r="C126" s="91"/>
      <c r="D126" s="104"/>
      <c r="E126" s="394"/>
      <c r="F126" s="91"/>
      <c r="G126" s="104"/>
      <c r="H126" s="104"/>
      <c r="I126" s="394"/>
      <c r="J126" s="91"/>
      <c r="K126" s="100" t="str">
        <f t="shared" si="18"/>
        <v/>
      </c>
      <c r="L126" s="94"/>
      <c r="M126" s="101" t="str">
        <f t="shared" si="19"/>
        <v/>
      </c>
      <c r="N126" s="93"/>
    </row>
    <row r="127" spans="1:14" ht="13.5" customHeight="1" thickBot="1" x14ac:dyDescent="0.25">
      <c r="A127" s="91"/>
      <c r="B127" s="140"/>
      <c r="C127" s="91"/>
      <c r="D127" s="104"/>
      <c r="E127" s="395"/>
      <c r="F127" s="91"/>
      <c r="G127" s="104"/>
      <c r="H127" s="104"/>
      <c r="I127" s="395"/>
      <c r="J127" s="91"/>
      <c r="K127" s="100" t="str">
        <f t="shared" si="18"/>
        <v/>
      </c>
      <c r="L127" s="94"/>
      <c r="M127" s="101" t="str">
        <f t="shared" si="19"/>
        <v/>
      </c>
      <c r="N127" s="93"/>
    </row>
    <row r="128" spans="1:14" ht="13.5" customHeight="1" thickBot="1" x14ac:dyDescent="0.25">
      <c r="A128" s="91"/>
      <c r="B128" s="203" t="s">
        <v>57</v>
      </c>
      <c r="C128" s="128"/>
      <c r="D128" s="208">
        <f>SUM(D117:D127)</f>
        <v>0</v>
      </c>
      <c r="E128" s="205"/>
      <c r="F128" s="128"/>
      <c r="G128" s="208">
        <f>SUM(G117:G127)</f>
        <v>0</v>
      </c>
      <c r="H128" s="209">
        <f>SUM(H117:H127)</f>
        <v>0</v>
      </c>
      <c r="I128" s="205">
        <f>G128+H128</f>
        <v>0</v>
      </c>
      <c r="J128" s="128"/>
      <c r="K128" s="192" t="str">
        <f>IF(D128=0,"",D128-I128)</f>
        <v/>
      </c>
      <c r="L128" s="145"/>
      <c r="M128" s="210"/>
      <c r="N128" s="93"/>
    </row>
    <row r="129" spans="1:15" ht="6.75" customHeight="1" thickBot="1" x14ac:dyDescent="0.25">
      <c r="A129" s="91"/>
      <c r="B129" s="132"/>
      <c r="C129" s="6"/>
      <c r="D129" s="133"/>
      <c r="E129" s="134"/>
      <c r="F129" s="135"/>
      <c r="G129" s="136"/>
      <c r="H129" s="136"/>
      <c r="I129" s="136"/>
      <c r="J129" s="135"/>
      <c r="K129" s="147"/>
      <c r="L129" s="135"/>
      <c r="M129" s="148"/>
      <c r="N129" s="93"/>
    </row>
    <row r="130" spans="1:15" x14ac:dyDescent="0.2">
      <c r="A130" s="91"/>
      <c r="B130" s="216" t="s">
        <v>58</v>
      </c>
      <c r="C130" s="92"/>
      <c r="D130" s="215">
        <f>D28+D39+D50+D62+D74+D89+D100+D114+D128</f>
        <v>0</v>
      </c>
      <c r="E130" s="214"/>
      <c r="F130" s="92"/>
      <c r="G130" s="215">
        <f>G28+G39+G50+G62+G74+G89+G100+G114+G128</f>
        <v>0</v>
      </c>
      <c r="H130" s="215">
        <f>H28+H39+H50+H62+H74+H89+H100+H114+H128</f>
        <v>0</v>
      </c>
      <c r="I130" s="214">
        <f>G130+H130</f>
        <v>0</v>
      </c>
      <c r="J130" s="92"/>
      <c r="K130" s="213" t="str">
        <f>IF(D130=0,"",D130-I130)</f>
        <v/>
      </c>
      <c r="L130" s="92"/>
      <c r="M130" s="213"/>
      <c r="N130" s="93"/>
    </row>
    <row r="131" spans="1:15" ht="6" customHeight="1" x14ac:dyDescent="0.2">
      <c r="A131" s="91"/>
      <c r="B131" s="149"/>
      <c r="C131" s="91"/>
      <c r="D131" s="150"/>
      <c r="E131" s="151"/>
      <c r="F131" s="91"/>
      <c r="G131" s="150"/>
      <c r="H131" s="152"/>
      <c r="I131" s="151"/>
      <c r="J131" s="91"/>
      <c r="K131" s="97"/>
      <c r="L131" s="91"/>
      <c r="M131" s="153"/>
      <c r="N131" s="93"/>
    </row>
    <row r="132" spans="1:15" ht="13.5" thickBot="1" x14ac:dyDescent="0.25">
      <c r="A132" s="91"/>
      <c r="B132" s="217" t="s">
        <v>59</v>
      </c>
      <c r="C132" s="128"/>
      <c r="D132" s="218">
        <f>D11-D130</f>
        <v>0</v>
      </c>
      <c r="E132" s="219"/>
      <c r="F132" s="128"/>
      <c r="G132" s="218">
        <f>G11-G130</f>
        <v>0</v>
      </c>
      <c r="H132" s="220">
        <f>H11-H130</f>
        <v>0</v>
      </c>
      <c r="I132" s="219">
        <f>G132+H132</f>
        <v>0</v>
      </c>
      <c r="J132" s="128"/>
      <c r="K132" s="218" t="str">
        <f>IF(D132=0,"",D132-I132)</f>
        <v/>
      </c>
      <c r="L132" s="128"/>
      <c r="M132" s="221"/>
      <c r="N132" s="93"/>
    </row>
    <row r="133" spans="1:15" ht="3.75" customHeight="1" thickBot="1" x14ac:dyDescent="0.25">
      <c r="A133" s="15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155"/>
    </row>
    <row r="134" spans="1:15" ht="7.5" customHeight="1" thickBo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"/>
    </row>
    <row r="135" spans="1:15" ht="3.75" customHeight="1" thickBot="1" x14ac:dyDescent="0.25">
      <c r="A135" s="88"/>
      <c r="B135" s="4"/>
      <c r="C135" s="156"/>
      <c r="D135" s="156"/>
      <c r="E135" s="156"/>
      <c r="F135" s="156"/>
      <c r="G135" s="4"/>
      <c r="H135" s="4"/>
      <c r="I135" s="4"/>
      <c r="J135" s="156"/>
      <c r="K135" s="156"/>
      <c r="L135" s="4"/>
      <c r="M135" s="156"/>
      <c r="N135" s="89"/>
    </row>
    <row r="136" spans="1:15" ht="13.15" customHeight="1" x14ac:dyDescent="0.2">
      <c r="A136" s="142"/>
      <c r="B136" s="390" t="s">
        <v>176</v>
      </c>
      <c r="C136" s="391"/>
      <c r="D136" s="391"/>
      <c r="E136" s="392"/>
      <c r="F136" s="93"/>
      <c r="G136" s="527" t="s">
        <v>60</v>
      </c>
      <c r="H136" s="528"/>
      <c r="I136" s="529"/>
      <c r="J136" s="91"/>
      <c r="K136" s="359" t="s">
        <v>182</v>
      </c>
      <c r="L136" s="360"/>
      <c r="M136" s="361"/>
      <c r="N136" s="93"/>
    </row>
    <row r="137" spans="1:15" ht="13.15" customHeight="1" x14ac:dyDescent="0.2">
      <c r="A137" s="142"/>
      <c r="B137" s="368" t="s">
        <v>124</v>
      </c>
      <c r="C137" s="369"/>
      <c r="D137" s="369"/>
      <c r="E137" s="370"/>
      <c r="F137" s="93"/>
      <c r="G137" s="552" t="str">
        <f>IF((G11+H11)=0,"",G11+H11)</f>
        <v/>
      </c>
      <c r="H137" s="555"/>
      <c r="I137" s="556"/>
      <c r="J137" s="91"/>
      <c r="K137" s="362"/>
      <c r="L137" s="363"/>
      <c r="M137" s="364"/>
      <c r="N137" s="93"/>
    </row>
    <row r="138" spans="1:15" ht="13.15" customHeight="1" x14ac:dyDescent="0.2">
      <c r="A138" s="142"/>
      <c r="B138" s="368" t="s">
        <v>61</v>
      </c>
      <c r="C138" s="369"/>
      <c r="D138" s="369"/>
      <c r="E138" s="370"/>
      <c r="F138" s="93"/>
      <c r="G138" s="406" t="str">
        <f>IF((G130+H130)=0,"",G130+H130)</f>
        <v/>
      </c>
      <c r="H138" s="557"/>
      <c r="I138" s="558"/>
      <c r="J138" s="91"/>
      <c r="K138" s="362"/>
      <c r="L138" s="363"/>
      <c r="M138" s="364"/>
      <c r="N138" s="93"/>
    </row>
    <row r="139" spans="1:15" ht="13.9" customHeight="1" thickBot="1" x14ac:dyDescent="0.25">
      <c r="A139" s="142"/>
      <c r="B139" s="421" t="s">
        <v>125</v>
      </c>
      <c r="C139" s="422"/>
      <c r="D139" s="422"/>
      <c r="E139" s="423"/>
      <c r="F139" s="93"/>
      <c r="G139" s="515" t="str">
        <f>IF(I11=0,"",(IF(I130=0,"",(G137-G138))))</f>
        <v/>
      </c>
      <c r="H139" s="516"/>
      <c r="I139" s="517"/>
      <c r="J139" s="91"/>
      <c r="K139" s="362"/>
      <c r="L139" s="363"/>
      <c r="M139" s="364"/>
      <c r="N139" s="93"/>
    </row>
    <row r="140" spans="1:15" s="2" customFormat="1" ht="9" customHeight="1" thickBot="1" x14ac:dyDescent="0.25">
      <c r="A140" s="91"/>
      <c r="B140" s="3"/>
      <c r="C140" s="4"/>
      <c r="D140" s="1"/>
      <c r="E140" s="5"/>
      <c r="F140" s="91"/>
      <c r="G140" s="1"/>
      <c r="H140" s="1"/>
      <c r="I140" s="1"/>
      <c r="J140" s="91"/>
      <c r="K140" s="362"/>
      <c r="L140" s="363"/>
      <c r="M140" s="364"/>
      <c r="N140" s="93"/>
    </row>
    <row r="141" spans="1:15" s="2" customFormat="1" ht="15.75" x14ac:dyDescent="0.2">
      <c r="A141" s="91"/>
      <c r="B141" s="396" t="s">
        <v>62</v>
      </c>
      <c r="C141" s="397"/>
      <c r="D141" s="397"/>
      <c r="E141" s="398"/>
      <c r="F141" s="91"/>
      <c r="G141" s="429" t="str">
        <f>IF(G139="","",IF(G139&lt;0,"Toma de Conta Informa:",IF(G139=0,"Toma de Conta Informa:","Toma de Conta Informa:")))</f>
        <v/>
      </c>
      <c r="H141" s="430"/>
      <c r="I141" s="431"/>
      <c r="J141" s="91"/>
      <c r="K141" s="362"/>
      <c r="L141" s="363"/>
      <c r="M141" s="364"/>
      <c r="N141" s="93"/>
    </row>
    <row r="142" spans="1:15" s="1" customFormat="1" ht="16.5" thickBot="1" x14ac:dyDescent="0.25">
      <c r="A142" s="91"/>
      <c r="B142" s="399"/>
      <c r="C142" s="400"/>
      <c r="D142" s="400"/>
      <c r="E142" s="401"/>
      <c r="F142" s="91"/>
      <c r="G142" s="518" t="str">
        <f>IF(G139="","",IF(G139&lt;0,"Atenção - Resultado Mensal Negativo",IF(G139=0,"Nem Positivo nem Negativo - No Limite","Parabéns - Resultado Mensal Positivo")))</f>
        <v/>
      </c>
      <c r="H142" s="519"/>
      <c r="I142" s="520"/>
      <c r="J142" s="91"/>
      <c r="K142" s="365"/>
      <c r="L142" s="366"/>
      <c r="M142" s="367"/>
      <c r="N142" s="93"/>
    </row>
    <row r="143" spans="1:15" s="2" customFormat="1" ht="3.75" customHeight="1" thickBot="1" x14ac:dyDescent="0.25">
      <c r="A143" s="154"/>
      <c r="B143" s="143"/>
      <c r="C143" s="143"/>
      <c r="D143" s="143"/>
      <c r="E143" s="143"/>
      <c r="F143" s="143"/>
      <c r="G143" s="4"/>
      <c r="H143" s="4"/>
      <c r="I143" s="4"/>
      <c r="J143" s="143"/>
      <c r="K143" s="143"/>
      <c r="L143" s="143"/>
      <c r="M143" s="143"/>
      <c r="N143" s="155"/>
    </row>
    <row r="144" spans="1:15" s="2" customFormat="1" ht="7.5" customHeight="1" thickBot="1" x14ac:dyDescent="0.25">
      <c r="A144" s="157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5"/>
      <c r="N144" s="5"/>
    </row>
    <row r="145" spans="1:14" s="2" customFormat="1" ht="3.75" customHeight="1" thickBot="1" x14ac:dyDescent="0.25">
      <c r="A145" s="158"/>
      <c r="B145" s="222"/>
      <c r="C145" s="160"/>
      <c r="D145" s="222"/>
      <c r="E145" s="222"/>
      <c r="F145" s="160"/>
      <c r="G145" s="222"/>
      <c r="H145" s="222"/>
      <c r="I145" s="222"/>
      <c r="J145" s="160"/>
      <c r="K145" s="159"/>
      <c r="L145" s="160"/>
      <c r="M145" s="159"/>
      <c r="N145" s="161"/>
    </row>
    <row r="146" spans="1:14" ht="13.9" customHeight="1" thickBot="1" x14ac:dyDescent="0.25">
      <c r="A146" s="142"/>
      <c r="B146" s="426" t="s">
        <v>126</v>
      </c>
      <c r="C146" s="427"/>
      <c r="D146" s="427"/>
      <c r="E146" s="428"/>
      <c r="F146" s="93"/>
      <c r="G146" s="375" t="s">
        <v>63</v>
      </c>
      <c r="H146" s="513"/>
      <c r="I146" s="514"/>
      <c r="J146" s="91"/>
      <c r="K146" s="531"/>
      <c r="L146" s="532"/>
      <c r="M146" s="533"/>
      <c r="N146" s="93"/>
    </row>
    <row r="147" spans="1:14" s="2" customFormat="1" ht="13.9" customHeight="1" thickBot="1" x14ac:dyDescent="0.25">
      <c r="A147" s="142"/>
      <c r="B147" s="450" t="s">
        <v>64</v>
      </c>
      <c r="C147" s="451"/>
      <c r="D147" s="451"/>
      <c r="E147" s="452"/>
      <c r="F147" s="93"/>
      <c r="G147" s="432">
        <v>0.2</v>
      </c>
      <c r="H147" s="433"/>
      <c r="I147" s="434"/>
      <c r="J147" s="91"/>
      <c r="K147" s="534"/>
      <c r="L147" s="535"/>
      <c r="M147" s="536"/>
      <c r="N147" s="93"/>
    </row>
    <row r="148" spans="1:14" s="2" customFormat="1" ht="9" customHeight="1" thickBot="1" x14ac:dyDescent="0.25">
      <c r="A148" s="142"/>
      <c r="B148" s="3"/>
      <c r="C148" s="6"/>
      <c r="D148" s="1"/>
      <c r="E148" s="5"/>
      <c r="F148" s="93"/>
      <c r="G148" s="1"/>
      <c r="H148" s="1"/>
      <c r="I148" s="1"/>
      <c r="J148" s="91"/>
      <c r="K148" s="534"/>
      <c r="L148" s="535"/>
      <c r="M148" s="536"/>
      <c r="N148" s="93"/>
    </row>
    <row r="149" spans="1:14" s="2" customFormat="1" ht="13.9" customHeight="1" thickBot="1" x14ac:dyDescent="0.25">
      <c r="A149" s="142"/>
      <c r="B149" s="426" t="s">
        <v>65</v>
      </c>
      <c r="C149" s="427"/>
      <c r="D149" s="427"/>
      <c r="E149" s="428"/>
      <c r="F149" s="93"/>
      <c r="G149" s="375" t="s">
        <v>66</v>
      </c>
      <c r="H149" s="513"/>
      <c r="I149" s="514"/>
      <c r="J149" s="91"/>
      <c r="K149" s="534"/>
      <c r="L149" s="535"/>
      <c r="M149" s="536"/>
      <c r="N149" s="93"/>
    </row>
    <row r="150" spans="1:14" ht="13.15" customHeight="1" x14ac:dyDescent="0.2">
      <c r="A150" s="142"/>
      <c r="B150" s="524" t="s">
        <v>108</v>
      </c>
      <c r="C150" s="525"/>
      <c r="D150" s="525"/>
      <c r="E150" s="526"/>
      <c r="F150" s="93"/>
      <c r="G150" s="424">
        <v>0</v>
      </c>
      <c r="H150" s="424"/>
      <c r="I150" s="425"/>
      <c r="J150" s="91"/>
      <c r="K150" s="534"/>
      <c r="L150" s="535"/>
      <c r="M150" s="536"/>
      <c r="N150" s="93"/>
    </row>
    <row r="151" spans="1:14" ht="13.9" customHeight="1" thickBot="1" x14ac:dyDescent="0.25">
      <c r="A151" s="142"/>
      <c r="B151" s="521" t="s">
        <v>109</v>
      </c>
      <c r="C151" s="522"/>
      <c r="D151" s="522"/>
      <c r="E151" s="523"/>
      <c r="F151" s="93"/>
      <c r="G151" s="482">
        <v>0</v>
      </c>
      <c r="H151" s="482"/>
      <c r="I151" s="483"/>
      <c r="J151" s="91"/>
      <c r="K151" s="534"/>
      <c r="L151" s="535"/>
      <c r="M151" s="536"/>
      <c r="N151" s="93"/>
    </row>
    <row r="152" spans="1:14" ht="13.9" customHeight="1" thickBot="1" x14ac:dyDescent="0.25">
      <c r="A152" s="142"/>
      <c r="B152" s="495" t="s">
        <v>67</v>
      </c>
      <c r="C152" s="496"/>
      <c r="D152" s="496"/>
      <c r="E152" s="497"/>
      <c r="F152" s="93"/>
      <c r="G152" s="375">
        <f>G150+G151</f>
        <v>0</v>
      </c>
      <c r="H152" s="484"/>
      <c r="I152" s="485"/>
      <c r="J152" s="91"/>
      <c r="K152" s="534"/>
      <c r="L152" s="535"/>
      <c r="M152" s="536"/>
      <c r="N152" s="93"/>
    </row>
    <row r="153" spans="1:14" ht="3.75" customHeight="1" thickBot="1" x14ac:dyDescent="0.25">
      <c r="A153" s="142"/>
      <c r="B153" s="3"/>
      <c r="C153" s="6"/>
      <c r="D153" s="1"/>
      <c r="E153" s="5"/>
      <c r="F153" s="93"/>
      <c r="G153" s="450"/>
      <c r="H153" s="480"/>
      <c r="I153" s="481"/>
      <c r="J153" s="91"/>
      <c r="K153" s="534"/>
      <c r="L153" s="535"/>
      <c r="M153" s="536"/>
      <c r="N153" s="93"/>
    </row>
    <row r="154" spans="1:14" ht="13.9" customHeight="1" thickBot="1" x14ac:dyDescent="0.25">
      <c r="A154" s="142"/>
      <c r="B154" s="426" t="s">
        <v>114</v>
      </c>
      <c r="C154" s="427"/>
      <c r="D154" s="427"/>
      <c r="E154" s="428"/>
      <c r="F154" s="93"/>
      <c r="G154" s="530">
        <f>IF(I11&lt;=0,0,IF(G139&lt;0,"Resultado Negativo. Não é possível fazer aplicação. ",ROUND((G152/I11),2)))</f>
        <v>0</v>
      </c>
      <c r="H154" s="484"/>
      <c r="I154" s="485"/>
      <c r="J154" s="91"/>
      <c r="K154" s="534"/>
      <c r="L154" s="535"/>
      <c r="M154" s="536"/>
      <c r="N154" s="93"/>
    </row>
    <row r="155" spans="1:14" ht="9" customHeight="1" x14ac:dyDescent="0.2">
      <c r="A155" s="142"/>
      <c r="B155" s="7"/>
      <c r="C155" s="8"/>
      <c r="D155" s="9"/>
      <c r="E155" s="10"/>
      <c r="F155" s="93"/>
      <c r="G155" s="2"/>
      <c r="H155" s="2"/>
      <c r="I155" s="2"/>
      <c r="J155" s="91"/>
      <c r="K155" s="534"/>
      <c r="L155" s="535"/>
      <c r="M155" s="536"/>
      <c r="N155" s="93"/>
    </row>
    <row r="156" spans="1:14" ht="16.149999999999999" customHeight="1" thickBot="1" x14ac:dyDescent="0.25">
      <c r="A156" s="142"/>
      <c r="B156" s="501" t="s">
        <v>68</v>
      </c>
      <c r="C156" s="502"/>
      <c r="D156" s="502"/>
      <c r="E156" s="503"/>
      <c r="F156" s="93"/>
      <c r="G156" s="498" t="str">
        <f>IF(G139&lt;0,"",IF(G152&lt;=0,"",IF(G154&lt;G147,"Atenção - Meta não cumprida","Parabéns - Meta cumprida")))</f>
        <v/>
      </c>
      <c r="H156" s="499"/>
      <c r="I156" s="500"/>
      <c r="J156" s="91"/>
      <c r="K156" s="537"/>
      <c r="L156" s="538"/>
      <c r="M156" s="539"/>
      <c r="N156" s="93"/>
    </row>
    <row r="157" spans="1:14" ht="3.75" customHeight="1" thickBot="1" x14ac:dyDescent="0.25">
      <c r="A157" s="154"/>
      <c r="B157" s="162"/>
      <c r="C157" s="143"/>
      <c r="D157" s="162"/>
      <c r="E157" s="162"/>
      <c r="F157" s="143"/>
      <c r="G157" s="162"/>
      <c r="H157" s="162"/>
      <c r="I157" s="163"/>
      <c r="J157" s="143"/>
      <c r="K157" s="162"/>
      <c r="L157" s="143"/>
      <c r="M157" s="162"/>
      <c r="N157" s="155"/>
    </row>
    <row r="158" spans="1:14" ht="7.5" customHeight="1" thickBot="1" x14ac:dyDescent="0.25">
      <c r="A158" s="157"/>
      <c r="B158" s="11"/>
      <c r="C158" s="12"/>
      <c r="D158" s="11"/>
      <c r="E158" s="11"/>
      <c r="F158" s="12"/>
      <c r="G158" s="11"/>
      <c r="H158" s="11"/>
      <c r="I158" s="11"/>
      <c r="J158" s="12"/>
      <c r="K158" s="11"/>
      <c r="L158" s="12"/>
      <c r="M158" s="13"/>
      <c r="N158" s="164"/>
    </row>
    <row r="159" spans="1:14" ht="3.75" customHeight="1" thickBot="1" x14ac:dyDescent="0.25">
      <c r="A159" s="88"/>
      <c r="B159" s="156"/>
      <c r="C159" s="4"/>
      <c r="D159" s="156"/>
      <c r="E159" s="156"/>
      <c r="F159" s="156"/>
      <c r="G159" s="4"/>
      <c r="H159" s="4"/>
      <c r="I159" s="4"/>
      <c r="J159" s="156"/>
      <c r="K159" s="156"/>
      <c r="L159" s="4"/>
      <c r="M159" s="156"/>
      <c r="N159" s="89"/>
    </row>
    <row r="160" spans="1:14" ht="12.75" customHeight="1" x14ac:dyDescent="0.2">
      <c r="A160" s="91"/>
      <c r="B160" s="504"/>
      <c r="C160" s="505"/>
      <c r="D160" s="505"/>
      <c r="E160" s="506"/>
      <c r="F160" s="91"/>
      <c r="G160" s="158"/>
      <c r="H160" s="160"/>
      <c r="I160" s="161"/>
      <c r="J160" s="91"/>
      <c r="K160" s="543" t="s">
        <v>69</v>
      </c>
      <c r="L160" s="544"/>
      <c r="M160" s="545"/>
      <c r="N160" s="93"/>
    </row>
    <row r="161" spans="1:14" ht="12.75" customHeight="1" x14ac:dyDescent="0.2">
      <c r="A161" s="91"/>
      <c r="B161" s="507"/>
      <c r="C161" s="508"/>
      <c r="D161" s="508"/>
      <c r="E161" s="509"/>
      <c r="F161" s="91"/>
      <c r="G161" s="165"/>
      <c r="H161" s="2"/>
      <c r="I161" s="166"/>
      <c r="J161" s="91"/>
      <c r="K161" s="546"/>
      <c r="L161" s="547"/>
      <c r="M161" s="548"/>
      <c r="N161" s="93"/>
    </row>
    <row r="162" spans="1:14" ht="12.75" customHeight="1" x14ac:dyDescent="0.2">
      <c r="A162" s="91"/>
      <c r="B162" s="507"/>
      <c r="C162" s="508"/>
      <c r="D162" s="508"/>
      <c r="E162" s="509"/>
      <c r="F162" s="91"/>
      <c r="G162" s="165"/>
      <c r="H162" s="2"/>
      <c r="I162" s="166"/>
      <c r="J162" s="91"/>
      <c r="K162" s="546"/>
      <c r="L162" s="547"/>
      <c r="M162" s="548"/>
      <c r="N162" s="93"/>
    </row>
    <row r="163" spans="1:14" ht="12.75" customHeight="1" x14ac:dyDescent="0.2">
      <c r="A163" s="91"/>
      <c r="B163" s="507"/>
      <c r="C163" s="508"/>
      <c r="D163" s="508"/>
      <c r="E163" s="509"/>
      <c r="F163" s="91"/>
      <c r="G163" s="165" t="s">
        <v>9</v>
      </c>
      <c r="H163" s="2">
        <f>I28</f>
        <v>0</v>
      </c>
      <c r="I163" s="166"/>
      <c r="J163" s="91"/>
      <c r="K163" s="546"/>
      <c r="L163" s="547"/>
      <c r="M163" s="548"/>
      <c r="N163" s="93"/>
    </row>
    <row r="164" spans="1:14" ht="12.75" customHeight="1" x14ac:dyDescent="0.2">
      <c r="A164" s="91"/>
      <c r="B164" s="507"/>
      <c r="C164" s="508"/>
      <c r="D164" s="508"/>
      <c r="E164" s="509"/>
      <c r="F164" s="91"/>
      <c r="G164" s="165" t="s">
        <v>23</v>
      </c>
      <c r="H164" s="2">
        <f>I39</f>
        <v>0</v>
      </c>
      <c r="I164" s="166"/>
      <c r="J164" s="91"/>
      <c r="K164" s="546"/>
      <c r="L164" s="547"/>
      <c r="M164" s="548"/>
      <c r="N164" s="93"/>
    </row>
    <row r="165" spans="1:14" ht="12.75" customHeight="1" x14ac:dyDescent="0.2">
      <c r="A165" s="91"/>
      <c r="B165" s="507"/>
      <c r="C165" s="508"/>
      <c r="D165" s="508"/>
      <c r="E165" s="509"/>
      <c r="F165" s="91"/>
      <c r="G165" s="165" t="s">
        <v>27</v>
      </c>
      <c r="H165" s="2">
        <f>I50</f>
        <v>0</v>
      </c>
      <c r="I165" s="166"/>
      <c r="J165" s="91"/>
      <c r="K165" s="546"/>
      <c r="L165" s="547"/>
      <c r="M165" s="548"/>
      <c r="N165" s="93"/>
    </row>
    <row r="166" spans="1:14" ht="12.75" customHeight="1" x14ac:dyDescent="0.2">
      <c r="A166" s="91"/>
      <c r="B166" s="507"/>
      <c r="C166" s="508"/>
      <c r="D166" s="508"/>
      <c r="E166" s="509"/>
      <c r="F166" s="91"/>
      <c r="G166" s="165" t="s">
        <v>121</v>
      </c>
      <c r="H166" s="2">
        <f>I62</f>
        <v>0</v>
      </c>
      <c r="I166" s="166"/>
      <c r="J166" s="91"/>
      <c r="K166" s="546"/>
      <c r="L166" s="547"/>
      <c r="M166" s="548"/>
      <c r="N166" s="93"/>
    </row>
    <row r="167" spans="1:14" ht="12.75" customHeight="1" x14ac:dyDescent="0.2">
      <c r="A167" s="91"/>
      <c r="B167" s="507"/>
      <c r="C167" s="508"/>
      <c r="D167" s="508"/>
      <c r="E167" s="509"/>
      <c r="F167" s="91"/>
      <c r="G167" s="165" t="s">
        <v>70</v>
      </c>
      <c r="H167" s="2">
        <f>I74</f>
        <v>0</v>
      </c>
      <c r="I167" s="166"/>
      <c r="J167" s="91"/>
      <c r="K167" s="546"/>
      <c r="L167" s="547"/>
      <c r="M167" s="548"/>
      <c r="N167" s="93"/>
    </row>
    <row r="168" spans="1:14" ht="12.75" customHeight="1" x14ac:dyDescent="0.2">
      <c r="A168" s="91"/>
      <c r="B168" s="507"/>
      <c r="C168" s="508"/>
      <c r="D168" s="508"/>
      <c r="E168" s="509"/>
      <c r="F168" s="91"/>
      <c r="G168" s="165" t="s">
        <v>122</v>
      </c>
      <c r="H168" s="2">
        <f>I89</f>
        <v>0</v>
      </c>
      <c r="I168" s="166"/>
      <c r="J168" s="91"/>
      <c r="K168" s="546"/>
      <c r="L168" s="547"/>
      <c r="M168" s="548"/>
      <c r="N168" s="93"/>
    </row>
    <row r="169" spans="1:14" ht="12.75" customHeight="1" x14ac:dyDescent="0.2">
      <c r="A169" s="91"/>
      <c r="B169" s="507"/>
      <c r="C169" s="508"/>
      <c r="D169" s="508"/>
      <c r="E169" s="509"/>
      <c r="F169" s="91"/>
      <c r="G169" s="165" t="s">
        <v>50</v>
      </c>
      <c r="H169" s="2">
        <f>I100</f>
        <v>0</v>
      </c>
      <c r="I169" s="166"/>
      <c r="J169" s="91"/>
      <c r="K169" s="546"/>
      <c r="L169" s="547"/>
      <c r="M169" s="548"/>
      <c r="N169" s="93"/>
    </row>
    <row r="170" spans="1:14" ht="12.75" customHeight="1" x14ac:dyDescent="0.2">
      <c r="A170" s="91"/>
      <c r="B170" s="507"/>
      <c r="C170" s="508"/>
      <c r="D170" s="508"/>
      <c r="E170" s="509"/>
      <c r="F170" s="91"/>
      <c r="G170" s="165" t="s">
        <v>117</v>
      </c>
      <c r="H170" s="2">
        <f>I114</f>
        <v>0</v>
      </c>
      <c r="I170" s="166"/>
      <c r="J170" s="91"/>
      <c r="K170" s="546"/>
      <c r="L170" s="547"/>
      <c r="M170" s="548"/>
      <c r="N170" s="93"/>
    </row>
    <row r="171" spans="1:14" ht="12.75" customHeight="1" x14ac:dyDescent="0.2">
      <c r="A171" s="91"/>
      <c r="B171" s="507"/>
      <c r="C171" s="508"/>
      <c r="D171" s="508"/>
      <c r="E171" s="509"/>
      <c r="F171" s="91"/>
      <c r="G171" s="165" t="s">
        <v>71</v>
      </c>
      <c r="H171" s="2">
        <f>I128</f>
        <v>0</v>
      </c>
      <c r="I171" s="166"/>
      <c r="J171" s="91"/>
      <c r="K171" s="546"/>
      <c r="L171" s="547"/>
      <c r="M171" s="548"/>
      <c r="N171" s="93"/>
    </row>
    <row r="172" spans="1:14" ht="12.75" customHeight="1" x14ac:dyDescent="0.2">
      <c r="A172" s="91"/>
      <c r="B172" s="507"/>
      <c r="C172" s="508"/>
      <c r="D172" s="508"/>
      <c r="E172" s="509"/>
      <c r="F172" s="91"/>
      <c r="G172" s="165"/>
      <c r="H172" s="2"/>
      <c r="I172" s="166"/>
      <c r="J172" s="91"/>
      <c r="K172" s="546"/>
      <c r="L172" s="547"/>
      <c r="M172" s="548"/>
      <c r="N172" s="93"/>
    </row>
    <row r="173" spans="1:14" ht="13.5" customHeight="1" thickBot="1" x14ac:dyDescent="0.25">
      <c r="A173" s="91"/>
      <c r="B173" s="510"/>
      <c r="C173" s="511"/>
      <c r="D173" s="511"/>
      <c r="E173" s="512"/>
      <c r="F173" s="91"/>
      <c r="G173" s="167"/>
      <c r="H173" s="168"/>
      <c r="I173" s="169"/>
      <c r="J173" s="91"/>
      <c r="K173" s="549"/>
      <c r="L173" s="550"/>
      <c r="M173" s="551"/>
      <c r="N173" s="93"/>
    </row>
    <row r="174" spans="1:14" ht="3.75" customHeight="1" thickBot="1" x14ac:dyDescent="0.25">
      <c r="A174" s="91"/>
      <c r="B174" s="170"/>
      <c r="C174" s="4"/>
      <c r="D174" s="11"/>
      <c r="E174" s="13"/>
      <c r="F174" s="91"/>
      <c r="G174" s="2"/>
      <c r="H174" s="2"/>
      <c r="I174" s="2"/>
      <c r="J174" s="91"/>
      <c r="K174" s="14"/>
      <c r="L174" s="4"/>
      <c r="M174" s="13"/>
      <c r="N174" s="93"/>
    </row>
    <row r="175" spans="1:14" ht="13.5" customHeight="1" thickBot="1" x14ac:dyDescent="0.25">
      <c r="A175" s="91"/>
      <c r="B175" s="381" t="s">
        <v>113</v>
      </c>
      <c r="C175" s="382"/>
      <c r="D175" s="382"/>
      <c r="E175" s="383"/>
      <c r="F175" s="91"/>
      <c r="G175" s="375" t="s">
        <v>113</v>
      </c>
      <c r="H175" s="376"/>
      <c r="I175" s="377"/>
      <c r="J175" s="91"/>
      <c r="K175" s="559" t="s">
        <v>161</v>
      </c>
      <c r="L175" s="560"/>
      <c r="M175" s="561"/>
      <c r="N175" s="93"/>
    </row>
    <row r="176" spans="1:14" ht="12.75" customHeight="1" x14ac:dyDescent="0.2">
      <c r="A176" s="91"/>
      <c r="B176" s="384"/>
      <c r="C176" s="385"/>
      <c r="D176" s="385"/>
      <c r="E176" s="386"/>
      <c r="F176" s="91"/>
      <c r="G176" s="66">
        <f>Set!G180</f>
        <v>0</v>
      </c>
      <c r="H176" s="67">
        <f>Set!H180</f>
        <v>0</v>
      </c>
      <c r="I176" s="173" t="s">
        <v>72</v>
      </c>
      <c r="J176" s="91"/>
      <c r="K176" s="562"/>
      <c r="L176" s="563"/>
      <c r="M176" s="564"/>
      <c r="N176" s="93"/>
    </row>
    <row r="177" spans="1:14" x14ac:dyDescent="0.2">
      <c r="A177" s="91"/>
      <c r="B177" s="384"/>
      <c r="C177" s="385"/>
      <c r="D177" s="385"/>
      <c r="E177" s="386"/>
      <c r="F177" s="91"/>
      <c r="G177" s="225">
        <v>0</v>
      </c>
      <c r="H177" s="226">
        <v>0</v>
      </c>
      <c r="I177" s="174" t="s">
        <v>73</v>
      </c>
      <c r="J177" s="91"/>
      <c r="K177" s="562"/>
      <c r="L177" s="563"/>
      <c r="M177" s="564"/>
      <c r="N177" s="93"/>
    </row>
    <row r="178" spans="1:14" x14ac:dyDescent="0.2">
      <c r="A178" s="91"/>
      <c r="B178" s="384"/>
      <c r="C178" s="385"/>
      <c r="D178" s="385"/>
      <c r="E178" s="386"/>
      <c r="F178" s="91"/>
      <c r="G178" s="175">
        <v>0</v>
      </c>
      <c r="H178" s="176">
        <v>0</v>
      </c>
      <c r="I178" s="174" t="s">
        <v>74</v>
      </c>
      <c r="J178" s="91"/>
      <c r="K178" s="562"/>
      <c r="L178" s="563"/>
      <c r="M178" s="564"/>
      <c r="N178" s="93"/>
    </row>
    <row r="179" spans="1:14" x14ac:dyDescent="0.2">
      <c r="A179" s="91"/>
      <c r="B179" s="384"/>
      <c r="C179" s="385"/>
      <c r="D179" s="385"/>
      <c r="E179" s="386"/>
      <c r="F179" s="91"/>
      <c r="G179" s="225">
        <v>0</v>
      </c>
      <c r="H179" s="226">
        <v>0</v>
      </c>
      <c r="I179" s="174" t="s">
        <v>75</v>
      </c>
      <c r="J179" s="91"/>
      <c r="K179" s="562"/>
      <c r="L179" s="563"/>
      <c r="M179" s="564"/>
      <c r="N179" s="93"/>
    </row>
    <row r="180" spans="1:14" ht="13.5" thickBot="1" x14ac:dyDescent="0.25">
      <c r="A180" s="91"/>
      <c r="B180" s="384"/>
      <c r="C180" s="385"/>
      <c r="D180" s="385"/>
      <c r="E180" s="386"/>
      <c r="F180" s="91"/>
      <c r="G180" s="177">
        <f>G176+G177-G178+G179</f>
        <v>0</v>
      </c>
      <c r="H180" s="178">
        <f>H176+H177-H178+H179</f>
        <v>0</v>
      </c>
      <c r="I180" s="179" t="s">
        <v>76</v>
      </c>
      <c r="J180" s="91"/>
      <c r="K180" s="565"/>
      <c r="L180" s="566"/>
      <c r="M180" s="567"/>
      <c r="N180" s="93"/>
    </row>
    <row r="181" spans="1:14" ht="7.5" customHeight="1" thickBot="1" x14ac:dyDescent="0.25">
      <c r="A181" s="91"/>
      <c r="B181" s="384"/>
      <c r="C181" s="385"/>
      <c r="D181" s="385"/>
      <c r="E181" s="386"/>
      <c r="F181" s="91"/>
      <c r="G181" s="165"/>
      <c r="H181" s="2"/>
      <c r="I181" s="166"/>
      <c r="J181" s="91"/>
      <c r="K181" s="14"/>
      <c r="L181" s="4"/>
      <c r="M181" s="13"/>
      <c r="N181" s="93"/>
    </row>
    <row r="182" spans="1:14" ht="13.5" thickBot="1" x14ac:dyDescent="0.25">
      <c r="A182" s="91"/>
      <c r="B182" s="387"/>
      <c r="C182" s="388"/>
      <c r="D182" s="388"/>
      <c r="E182" s="389"/>
      <c r="F182" s="91"/>
      <c r="G182" s="371">
        <f>G180+H180</f>
        <v>0</v>
      </c>
      <c r="H182" s="372"/>
      <c r="I182" s="223" t="s">
        <v>77</v>
      </c>
      <c r="J182" s="91"/>
      <c r="K182" s="378"/>
      <c r="L182" s="379"/>
      <c r="M182" s="380"/>
      <c r="N182" s="93"/>
    </row>
    <row r="183" spans="1:14" ht="3.75" customHeight="1" thickBot="1" x14ac:dyDescent="0.25">
      <c r="A183" s="91"/>
      <c r="B183" s="170"/>
      <c r="C183" s="4"/>
      <c r="D183" s="11"/>
      <c r="E183" s="13"/>
      <c r="F183" s="91"/>
      <c r="G183" s="2"/>
      <c r="H183" s="2"/>
      <c r="I183" s="2"/>
      <c r="J183" s="91"/>
      <c r="K183" s="14"/>
      <c r="L183" s="4"/>
      <c r="M183" s="13"/>
      <c r="N183" s="93"/>
    </row>
    <row r="184" spans="1:14" ht="13.5" customHeight="1" thickBot="1" x14ac:dyDescent="0.25">
      <c r="A184" s="91"/>
      <c r="B184" s="381" t="s">
        <v>83</v>
      </c>
      <c r="C184" s="382"/>
      <c r="D184" s="382"/>
      <c r="E184" s="383"/>
      <c r="F184" s="91"/>
      <c r="G184" s="375" t="s">
        <v>83</v>
      </c>
      <c r="H184" s="376"/>
      <c r="I184" s="377"/>
      <c r="J184" s="91"/>
      <c r="K184" s="471"/>
      <c r="L184" s="472"/>
      <c r="M184" s="473"/>
      <c r="N184" s="93"/>
    </row>
    <row r="185" spans="1:14" ht="12.75" customHeight="1" x14ac:dyDescent="0.2">
      <c r="A185" s="91"/>
      <c r="B185" s="384"/>
      <c r="C185" s="385"/>
      <c r="D185" s="385"/>
      <c r="E185" s="386"/>
      <c r="F185" s="91"/>
      <c r="G185" s="66">
        <f>Set!G189</f>
        <v>0</v>
      </c>
      <c r="H185" s="67">
        <f>Set!H189</f>
        <v>0</v>
      </c>
      <c r="I185" s="173" t="s">
        <v>72</v>
      </c>
      <c r="J185" s="91"/>
      <c r="K185" s="474"/>
      <c r="L185" s="475"/>
      <c r="M185" s="476"/>
      <c r="N185" s="93"/>
    </row>
    <row r="186" spans="1:14" ht="12.75" customHeight="1" x14ac:dyDescent="0.2">
      <c r="A186" s="91"/>
      <c r="B186" s="384"/>
      <c r="C186" s="385"/>
      <c r="D186" s="385"/>
      <c r="E186" s="386"/>
      <c r="F186" s="91"/>
      <c r="G186" s="225">
        <v>0</v>
      </c>
      <c r="H186" s="226">
        <v>0</v>
      </c>
      <c r="I186" s="174" t="s">
        <v>81</v>
      </c>
      <c r="J186" s="91"/>
      <c r="K186" s="474"/>
      <c r="L186" s="475"/>
      <c r="M186" s="476"/>
      <c r="N186" s="93"/>
    </row>
    <row r="187" spans="1:14" ht="12.75" customHeight="1" x14ac:dyDescent="0.2">
      <c r="A187" s="91"/>
      <c r="B187" s="384"/>
      <c r="C187" s="385"/>
      <c r="D187" s="385"/>
      <c r="E187" s="386"/>
      <c r="F187" s="91"/>
      <c r="G187" s="225">
        <v>0</v>
      </c>
      <c r="H187" s="226">
        <v>0</v>
      </c>
      <c r="I187" s="174" t="s">
        <v>82</v>
      </c>
      <c r="J187" s="91"/>
      <c r="K187" s="474"/>
      <c r="L187" s="475"/>
      <c r="M187" s="476"/>
      <c r="N187" s="93"/>
    </row>
    <row r="188" spans="1:14" ht="12.75" customHeight="1" x14ac:dyDescent="0.2">
      <c r="A188" s="91"/>
      <c r="B188" s="384"/>
      <c r="C188" s="385"/>
      <c r="D188" s="385"/>
      <c r="E188" s="386"/>
      <c r="F188" s="91"/>
      <c r="G188" s="225">
        <v>0</v>
      </c>
      <c r="H188" s="226">
        <v>0</v>
      </c>
      <c r="I188" s="174" t="s">
        <v>84</v>
      </c>
      <c r="J188" s="91"/>
      <c r="K188" s="474"/>
      <c r="L188" s="475"/>
      <c r="M188" s="476"/>
      <c r="N188" s="93"/>
    </row>
    <row r="189" spans="1:14" ht="13.5" customHeight="1" thickBot="1" x14ac:dyDescent="0.25">
      <c r="A189" s="91"/>
      <c r="B189" s="384"/>
      <c r="C189" s="385"/>
      <c r="D189" s="385"/>
      <c r="E189" s="386"/>
      <c r="F189" s="91"/>
      <c r="G189" s="177">
        <f>G185+G186+G187+G188</f>
        <v>0</v>
      </c>
      <c r="H189" s="177">
        <f>H185+H186+H187+H188</f>
        <v>0</v>
      </c>
      <c r="I189" s="179" t="s">
        <v>76</v>
      </c>
      <c r="J189" s="91"/>
      <c r="K189" s="477"/>
      <c r="L189" s="478"/>
      <c r="M189" s="479"/>
      <c r="N189" s="93"/>
    </row>
    <row r="190" spans="1:14" ht="7.5" customHeight="1" thickBot="1" x14ac:dyDescent="0.25">
      <c r="A190" s="91"/>
      <c r="B190" s="384"/>
      <c r="C190" s="385"/>
      <c r="D190" s="385"/>
      <c r="E190" s="386"/>
      <c r="F190" s="91"/>
      <c r="G190" s="165"/>
      <c r="H190" s="2"/>
      <c r="I190" s="166"/>
      <c r="J190" s="91"/>
      <c r="K190" s="14"/>
      <c r="L190" s="4"/>
      <c r="M190" s="13"/>
      <c r="N190" s="93"/>
    </row>
    <row r="191" spans="1:14" ht="13.5" customHeight="1" thickBot="1" x14ac:dyDescent="0.25">
      <c r="A191" s="91"/>
      <c r="B191" s="387"/>
      <c r="C191" s="388"/>
      <c r="D191" s="388"/>
      <c r="E191" s="389"/>
      <c r="F191" s="91"/>
      <c r="G191" s="371">
        <f>G189+H189</f>
        <v>0</v>
      </c>
      <c r="H191" s="372"/>
      <c r="I191" s="223" t="s">
        <v>116</v>
      </c>
      <c r="J191" s="91"/>
      <c r="K191" s="378"/>
      <c r="L191" s="379"/>
      <c r="M191" s="380"/>
      <c r="N191" s="93"/>
    </row>
    <row r="192" spans="1:14" ht="3.75" customHeight="1" thickBot="1" x14ac:dyDescent="0.25">
      <c r="A192" s="91"/>
      <c r="B192" s="170"/>
      <c r="C192" s="4"/>
      <c r="D192" s="11"/>
      <c r="E192" s="13"/>
      <c r="F192" s="91"/>
      <c r="G192" s="2"/>
      <c r="H192" s="2"/>
      <c r="I192" s="2"/>
      <c r="J192" s="91"/>
      <c r="K192" s="14"/>
      <c r="L192" s="4"/>
      <c r="M192" s="13"/>
      <c r="N192" s="93"/>
    </row>
    <row r="193" spans="1:14" ht="13.5" customHeight="1" thickBot="1" x14ac:dyDescent="0.25">
      <c r="A193" s="91"/>
      <c r="B193" s="486" t="s">
        <v>80</v>
      </c>
      <c r="C193" s="487"/>
      <c r="D193" s="487"/>
      <c r="E193" s="488"/>
      <c r="F193" s="91"/>
      <c r="G193" s="540" t="s">
        <v>85</v>
      </c>
      <c r="H193" s="541"/>
      <c r="I193" s="542"/>
      <c r="J193" s="91"/>
      <c r="K193" s="462" t="s">
        <v>175</v>
      </c>
      <c r="L193" s="463"/>
      <c r="M193" s="464"/>
      <c r="N193" s="93"/>
    </row>
    <row r="194" spans="1:14" ht="12.75" customHeight="1" x14ac:dyDescent="0.2">
      <c r="A194" s="91"/>
      <c r="B194" s="489"/>
      <c r="C194" s="490"/>
      <c r="D194" s="490"/>
      <c r="E194" s="491"/>
      <c r="F194" s="91"/>
      <c r="G194" s="66">
        <f>Set!G198</f>
        <v>0</v>
      </c>
      <c r="H194" s="67">
        <f>Set!H198</f>
        <v>0</v>
      </c>
      <c r="I194" s="173" t="s">
        <v>72</v>
      </c>
      <c r="J194" s="91"/>
      <c r="K194" s="465"/>
      <c r="L194" s="466"/>
      <c r="M194" s="467"/>
      <c r="N194" s="93"/>
    </row>
    <row r="195" spans="1:14" ht="12.75" customHeight="1" x14ac:dyDescent="0.2">
      <c r="A195" s="91"/>
      <c r="B195" s="489"/>
      <c r="C195" s="490"/>
      <c r="D195" s="490"/>
      <c r="E195" s="491"/>
      <c r="F195" s="91"/>
      <c r="G195" s="225">
        <v>0</v>
      </c>
      <c r="H195" s="226">
        <v>0</v>
      </c>
      <c r="I195" s="174" t="s">
        <v>73</v>
      </c>
      <c r="J195" s="91"/>
      <c r="K195" s="465"/>
      <c r="L195" s="466"/>
      <c r="M195" s="467"/>
      <c r="N195" s="93"/>
    </row>
    <row r="196" spans="1:14" ht="12.75" customHeight="1" x14ac:dyDescent="0.2">
      <c r="A196" s="91"/>
      <c r="B196" s="489"/>
      <c r="C196" s="490"/>
      <c r="D196" s="490"/>
      <c r="E196" s="491"/>
      <c r="F196" s="91"/>
      <c r="G196" s="175">
        <v>0</v>
      </c>
      <c r="H196" s="176">
        <v>0</v>
      </c>
      <c r="I196" s="174" t="s">
        <v>74</v>
      </c>
      <c r="J196" s="91"/>
      <c r="K196" s="465"/>
      <c r="L196" s="466"/>
      <c r="M196" s="467"/>
      <c r="N196" s="93"/>
    </row>
    <row r="197" spans="1:14" ht="12.75" customHeight="1" x14ac:dyDescent="0.2">
      <c r="A197" s="91"/>
      <c r="B197" s="489"/>
      <c r="C197" s="490"/>
      <c r="D197" s="490"/>
      <c r="E197" s="491"/>
      <c r="F197" s="91"/>
      <c r="G197" s="225">
        <v>0</v>
      </c>
      <c r="H197" s="226">
        <v>0</v>
      </c>
      <c r="I197" s="174" t="s">
        <v>75</v>
      </c>
      <c r="J197" s="91"/>
      <c r="K197" s="465"/>
      <c r="L197" s="466"/>
      <c r="M197" s="467"/>
      <c r="N197" s="93"/>
    </row>
    <row r="198" spans="1:14" ht="13.5" customHeight="1" thickBot="1" x14ac:dyDescent="0.25">
      <c r="A198" s="91"/>
      <c r="B198" s="489"/>
      <c r="C198" s="490"/>
      <c r="D198" s="490"/>
      <c r="E198" s="491"/>
      <c r="F198" s="91"/>
      <c r="G198" s="177">
        <f>G194+G195-G196+G197</f>
        <v>0</v>
      </c>
      <c r="H198" s="178">
        <f>H194+H195-H196+H197</f>
        <v>0</v>
      </c>
      <c r="I198" s="179" t="s">
        <v>76</v>
      </c>
      <c r="J198" s="91"/>
      <c r="K198" s="468"/>
      <c r="L198" s="469"/>
      <c r="M198" s="470"/>
      <c r="N198" s="93"/>
    </row>
    <row r="199" spans="1:14" ht="7.5" customHeight="1" thickBot="1" x14ac:dyDescent="0.25">
      <c r="A199" s="91"/>
      <c r="B199" s="489"/>
      <c r="C199" s="490"/>
      <c r="D199" s="490"/>
      <c r="E199" s="491"/>
      <c r="F199" s="91"/>
      <c r="G199" s="2"/>
      <c r="H199" s="2"/>
      <c r="I199" s="166"/>
      <c r="J199" s="91"/>
      <c r="K199" s="14"/>
      <c r="L199" s="4"/>
      <c r="M199" s="13"/>
      <c r="N199" s="93"/>
    </row>
    <row r="200" spans="1:14" ht="13.5" customHeight="1" thickBot="1" x14ac:dyDescent="0.25">
      <c r="A200" s="91"/>
      <c r="B200" s="492"/>
      <c r="C200" s="493"/>
      <c r="D200" s="493"/>
      <c r="E200" s="494"/>
      <c r="F200" s="91"/>
      <c r="G200" s="371">
        <f>G198+H198</f>
        <v>0</v>
      </c>
      <c r="H200" s="372"/>
      <c r="I200" s="223" t="s">
        <v>77</v>
      </c>
      <c r="J200" s="91"/>
      <c r="K200" s="378"/>
      <c r="L200" s="379"/>
      <c r="M200" s="380"/>
      <c r="N200" s="93"/>
    </row>
    <row r="201" spans="1:14" ht="3.75" customHeight="1" thickBot="1" x14ac:dyDescent="0.25">
      <c r="A201" s="91"/>
      <c r="B201" s="2"/>
      <c r="C201" s="4"/>
      <c r="D201" s="2"/>
      <c r="E201" s="2"/>
      <c r="F201" s="4"/>
      <c r="G201" s="2"/>
      <c r="H201" s="2"/>
      <c r="I201" s="11"/>
      <c r="J201" s="11"/>
      <c r="K201" s="11"/>
      <c r="L201" s="11"/>
      <c r="M201" s="13"/>
      <c r="N201" s="93"/>
    </row>
    <row r="202" spans="1:14" ht="12.75" customHeight="1" x14ac:dyDescent="0.2">
      <c r="A202" s="91"/>
      <c r="B202" s="441" t="s">
        <v>78</v>
      </c>
      <c r="C202" s="442"/>
      <c r="D202" s="442"/>
      <c r="E202" s="443"/>
      <c r="F202" s="91"/>
      <c r="G202" s="453"/>
      <c r="H202" s="454"/>
      <c r="I202" s="454"/>
      <c r="J202" s="454"/>
      <c r="K202" s="454"/>
      <c r="L202" s="454"/>
      <c r="M202" s="455"/>
      <c r="N202" s="93"/>
    </row>
    <row r="203" spans="1:14" ht="12.75" customHeight="1" x14ac:dyDescent="0.2">
      <c r="A203" s="91"/>
      <c r="B203" s="444"/>
      <c r="C203" s="445"/>
      <c r="D203" s="445"/>
      <c r="E203" s="446"/>
      <c r="F203" s="91"/>
      <c r="G203" s="456"/>
      <c r="H203" s="457"/>
      <c r="I203" s="457"/>
      <c r="J203" s="457"/>
      <c r="K203" s="457"/>
      <c r="L203" s="457"/>
      <c r="M203" s="458"/>
      <c r="N203" s="93"/>
    </row>
    <row r="204" spans="1:14" ht="12.75" customHeight="1" x14ac:dyDescent="0.2">
      <c r="A204" s="91"/>
      <c r="B204" s="444"/>
      <c r="C204" s="445"/>
      <c r="D204" s="445"/>
      <c r="E204" s="446"/>
      <c r="F204" s="91"/>
      <c r="G204" s="456"/>
      <c r="H204" s="457"/>
      <c r="I204" s="457"/>
      <c r="J204" s="457"/>
      <c r="K204" s="457"/>
      <c r="L204" s="457"/>
      <c r="M204" s="458"/>
      <c r="N204" s="93"/>
    </row>
    <row r="205" spans="1:14" ht="12.75" customHeight="1" x14ac:dyDescent="0.2">
      <c r="A205" s="91"/>
      <c r="B205" s="444"/>
      <c r="C205" s="445"/>
      <c r="D205" s="445"/>
      <c r="E205" s="446"/>
      <c r="F205" s="91"/>
      <c r="G205" s="456"/>
      <c r="H205" s="457"/>
      <c r="I205" s="457"/>
      <c r="J205" s="457"/>
      <c r="K205" s="457"/>
      <c r="L205" s="457"/>
      <c r="M205" s="458"/>
      <c r="N205" s="93"/>
    </row>
    <row r="206" spans="1:14" ht="13.5" customHeight="1" thickBot="1" x14ac:dyDescent="0.25">
      <c r="A206" s="91"/>
      <c r="B206" s="447"/>
      <c r="C206" s="448"/>
      <c r="D206" s="448"/>
      <c r="E206" s="449"/>
      <c r="F206" s="91"/>
      <c r="G206" s="459"/>
      <c r="H206" s="460"/>
      <c r="I206" s="460"/>
      <c r="J206" s="460"/>
      <c r="K206" s="460"/>
      <c r="L206" s="460"/>
      <c r="M206" s="461"/>
      <c r="N206" s="93"/>
    </row>
    <row r="207" spans="1:14" ht="3.75" customHeight="1" thickBot="1" x14ac:dyDescent="0.25">
      <c r="A207" s="142"/>
      <c r="B207" s="6"/>
      <c r="C207" s="6"/>
      <c r="D207" s="6"/>
      <c r="E207" s="6"/>
      <c r="F207" s="6"/>
      <c r="G207" s="156"/>
      <c r="H207" s="156"/>
      <c r="I207" s="156"/>
      <c r="J207" s="156"/>
      <c r="K207" s="156"/>
      <c r="L207" s="156"/>
      <c r="M207" s="156"/>
      <c r="N207" s="93"/>
    </row>
    <row r="208" spans="1:14" ht="16.5" customHeight="1" x14ac:dyDescent="0.2">
      <c r="A208" s="435"/>
      <c r="B208" s="436"/>
      <c r="C208" s="436"/>
      <c r="D208" s="436"/>
      <c r="E208" s="436"/>
      <c r="F208" s="436"/>
      <c r="G208" s="436"/>
      <c r="H208" s="436"/>
      <c r="I208" s="436"/>
      <c r="J208" s="436"/>
      <c r="K208" s="436"/>
      <c r="L208" s="436"/>
      <c r="M208" s="436"/>
      <c r="N208" s="437"/>
    </row>
    <row r="209" spans="1:14" ht="16.5" customHeight="1" x14ac:dyDescent="0.2">
      <c r="A209" s="438"/>
      <c r="B209" s="439"/>
      <c r="C209" s="439"/>
      <c r="D209" s="439"/>
      <c r="E209" s="439"/>
      <c r="F209" s="439"/>
      <c r="G209" s="439"/>
      <c r="H209" s="439"/>
      <c r="I209" s="439"/>
      <c r="J209" s="439"/>
      <c r="K209" s="439"/>
      <c r="L209" s="439"/>
      <c r="M209" s="439"/>
      <c r="N209" s="440"/>
    </row>
    <row r="210" spans="1:14" ht="15.75" customHeight="1" x14ac:dyDescent="0.2">
      <c r="A210" s="438"/>
      <c r="B210" s="439"/>
      <c r="C210" s="439"/>
      <c r="D210" s="439"/>
      <c r="E210" s="439"/>
      <c r="F210" s="439"/>
      <c r="G210" s="439"/>
      <c r="H210" s="439"/>
      <c r="I210" s="439"/>
      <c r="J210" s="439"/>
      <c r="K210" s="439"/>
      <c r="L210" s="439"/>
      <c r="M210" s="439"/>
      <c r="N210" s="440"/>
    </row>
    <row r="211" spans="1:14" ht="6" hidden="1" customHeight="1" x14ac:dyDescent="0.2">
      <c r="A211" s="438"/>
      <c r="B211" s="439"/>
      <c r="C211" s="439"/>
      <c r="D211" s="439"/>
      <c r="E211" s="439"/>
      <c r="F211" s="439"/>
      <c r="G211" s="439"/>
      <c r="H211" s="439"/>
      <c r="I211" s="439"/>
      <c r="J211" s="439"/>
      <c r="K211" s="439"/>
      <c r="L211" s="439"/>
      <c r="M211" s="439"/>
      <c r="N211" s="440"/>
    </row>
    <row r="212" spans="1:14" x14ac:dyDescent="0.2">
      <c r="A212" s="438"/>
      <c r="B212" s="439"/>
      <c r="C212" s="439"/>
      <c r="D212" s="439"/>
      <c r="E212" s="439"/>
      <c r="F212" s="439"/>
      <c r="G212" s="439"/>
      <c r="H212" s="439"/>
      <c r="I212" s="439"/>
      <c r="J212" s="439"/>
      <c r="K212" s="439"/>
      <c r="L212" s="439"/>
      <c r="M212" s="439"/>
      <c r="N212" s="440"/>
    </row>
    <row r="213" spans="1:14" x14ac:dyDescent="0.2">
      <c r="A213" s="438"/>
      <c r="B213" s="439"/>
      <c r="C213" s="439"/>
      <c r="D213" s="439"/>
      <c r="E213" s="439"/>
      <c r="F213" s="439"/>
      <c r="G213" s="439"/>
      <c r="H213" s="439"/>
      <c r="I213" s="439"/>
      <c r="J213" s="439"/>
      <c r="K213" s="439"/>
      <c r="L213" s="439"/>
      <c r="M213" s="439"/>
      <c r="N213" s="440"/>
    </row>
    <row r="214" spans="1:14" ht="12.75" customHeight="1" thickBot="1" x14ac:dyDescent="0.25">
      <c r="A214" s="167"/>
      <c r="B214" s="168"/>
      <c r="C214" s="168"/>
      <c r="D214" s="168"/>
      <c r="E214" s="168"/>
      <c r="F214" s="168"/>
      <c r="G214" s="168"/>
      <c r="H214" s="168"/>
      <c r="I214" s="168"/>
      <c r="J214" s="168"/>
      <c r="K214" s="168"/>
      <c r="L214" s="168"/>
      <c r="M214" s="168"/>
      <c r="N214" s="169"/>
    </row>
    <row r="215" spans="1:14" ht="3" customHeight="1" x14ac:dyDescent="0.2"/>
    <row r="216" spans="1:14" hidden="1" x14ac:dyDescent="0.2"/>
    <row r="217" spans="1:14" hidden="1" x14ac:dyDescent="0.2"/>
    <row r="218" spans="1:14" hidden="1" x14ac:dyDescent="0.2"/>
  </sheetData>
  <sheetProtection algorithmName="SHA-512" hashValue="UTrHe/N4lPZYocfYB4DSTpbpKcgxY6CGzFENa22Z+zTiItT0BzaFFpa9ji9FOnW/sGwPneCwtymJ7BnibKBp3g==" saltValue="bLqzrfvfPvlWTH712X/78w==" spinCount="100000" sheet="1" objects="1" scenarios="1" selectLockedCells="1"/>
  <mergeCells count="86">
    <mergeCell ref="M2:M3"/>
    <mergeCell ref="I5:I10"/>
    <mergeCell ref="B12:M12"/>
    <mergeCell ref="B2:B3"/>
    <mergeCell ref="D2:D3"/>
    <mergeCell ref="E2:E3"/>
    <mergeCell ref="G2:H3"/>
    <mergeCell ref="I2:I3"/>
    <mergeCell ref="K2:K3"/>
    <mergeCell ref="G13:H13"/>
    <mergeCell ref="E14:E27"/>
    <mergeCell ref="I14:I27"/>
    <mergeCell ref="G64:H64"/>
    <mergeCell ref="G30:H30"/>
    <mergeCell ref="E31:E38"/>
    <mergeCell ref="I31:I38"/>
    <mergeCell ref="G41:H41"/>
    <mergeCell ref="E65:E73"/>
    <mergeCell ref="I65:I73"/>
    <mergeCell ref="G76:H76"/>
    <mergeCell ref="E42:E49"/>
    <mergeCell ref="I42:I49"/>
    <mergeCell ref="G52:H52"/>
    <mergeCell ref="E53:E61"/>
    <mergeCell ref="I53:I61"/>
    <mergeCell ref="G102:H102"/>
    <mergeCell ref="E103:E113"/>
    <mergeCell ref="I103:I113"/>
    <mergeCell ref="G116:H116"/>
    <mergeCell ref="E77:E88"/>
    <mergeCell ref="I77:I88"/>
    <mergeCell ref="G91:H91"/>
    <mergeCell ref="E92:E99"/>
    <mergeCell ref="I92:I99"/>
    <mergeCell ref="E117:E127"/>
    <mergeCell ref="I117:I127"/>
    <mergeCell ref="B136:E136"/>
    <mergeCell ref="G136:I136"/>
    <mergeCell ref="K136:M142"/>
    <mergeCell ref="B137:E137"/>
    <mergeCell ref="G137:I137"/>
    <mergeCell ref="B138:E138"/>
    <mergeCell ref="G138:I138"/>
    <mergeCell ref="B139:E139"/>
    <mergeCell ref="G139:I139"/>
    <mergeCell ref="B141:E142"/>
    <mergeCell ref="G141:I141"/>
    <mergeCell ref="G142:I142"/>
    <mergeCell ref="B184:E191"/>
    <mergeCell ref="A208:N213"/>
    <mergeCell ref="B193:E200"/>
    <mergeCell ref="G193:I193"/>
    <mergeCell ref="K193:M198"/>
    <mergeCell ref="G200:H200"/>
    <mergeCell ref="K200:M200"/>
    <mergeCell ref="B202:E206"/>
    <mergeCell ref="G202:M206"/>
    <mergeCell ref="K182:M182"/>
    <mergeCell ref="G191:H191"/>
    <mergeCell ref="K191:M191"/>
    <mergeCell ref="K160:M173"/>
    <mergeCell ref="G175:I175"/>
    <mergeCell ref="K175:M180"/>
    <mergeCell ref="G184:I184"/>
    <mergeCell ref="K184:M189"/>
    <mergeCell ref="B160:E173"/>
    <mergeCell ref="G182:H182"/>
    <mergeCell ref="B175:E182"/>
    <mergeCell ref="B154:E154"/>
    <mergeCell ref="G154:I154"/>
    <mergeCell ref="B156:E156"/>
    <mergeCell ref="G156:I156"/>
    <mergeCell ref="K146:M156"/>
    <mergeCell ref="B147:E147"/>
    <mergeCell ref="B150:E150"/>
    <mergeCell ref="G150:I150"/>
    <mergeCell ref="B151:E151"/>
    <mergeCell ref="G151:I151"/>
    <mergeCell ref="G152:I152"/>
    <mergeCell ref="G153:I153"/>
    <mergeCell ref="B152:E152"/>
    <mergeCell ref="B146:E146"/>
    <mergeCell ref="G146:I146"/>
    <mergeCell ref="G147:I147"/>
    <mergeCell ref="B149:E149"/>
    <mergeCell ref="G149:I149"/>
  </mergeCells>
  <phoneticPr fontId="43" type="noConversion"/>
  <conditionalFormatting sqref="G141">
    <cfRule type="cellIs" dxfId="41" priority="4" stopIfTrue="1" operator="equal">
      <formula>"Mark Contábil Informa:"</formula>
    </cfRule>
    <cfRule type="cellIs" dxfId="40" priority="5" stopIfTrue="1" operator="equal">
      <formula>"Mark Contábil Informa:"</formula>
    </cfRule>
    <cfRule type="cellIs" dxfId="39" priority="6" stopIfTrue="1" operator="equal">
      <formula>"Mark Contábil Informa:"</formula>
    </cfRule>
  </conditionalFormatting>
  <conditionalFormatting sqref="G142">
    <cfRule type="cellIs" dxfId="38" priority="1" stopIfTrue="1" operator="equal">
      <formula>"Atenção - Resultado Mensal Negativo"</formula>
    </cfRule>
    <cfRule type="cellIs" dxfId="37" priority="2" stopIfTrue="1" operator="equal">
      <formula>"Parabéns - Resultado Mensal Positivo"</formula>
    </cfRule>
    <cfRule type="cellIs" dxfId="36" priority="3" stopIfTrue="1" operator="equal">
      <formula>"Nem Positivo nem Negativo - No Limite"</formula>
    </cfRule>
  </conditionalFormatting>
  <conditionalFormatting sqref="G156">
    <cfRule type="cellIs" dxfId="35" priority="16" stopIfTrue="1" operator="equal">
      <formula>"Parabéns - Meta cumprida"</formula>
    </cfRule>
    <cfRule type="cellIs" dxfId="34" priority="17" stopIfTrue="1" operator="equal">
      <formula>"Atenção - Meta não cumprida"</formula>
    </cfRule>
  </conditionalFormatting>
  <conditionalFormatting sqref="G13:H13 G30:H30 G41:H41 G52:H52 G64:H64 G76:H76 G91:H91 G102:H102 G116:H116">
    <cfRule type="cellIs" dxfId="33" priority="7" stopIfTrue="1" operator="equal">
      <formula>"Sinal Verde - Abaixo do Orçado"</formula>
    </cfRule>
    <cfRule type="cellIs" dxfId="32" priority="8" stopIfTrue="1" operator="between">
      <formula>"Sinal Amarelo - Próximo ao Orçado"</formula>
      <formula>"Sinal Amarelo - Igual ao Orçado"</formula>
    </cfRule>
    <cfRule type="cellIs" dxfId="31" priority="9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3FE7B-F543-4A70-8329-B8F35D43BC98}">
  <dimension ref="A1:O218"/>
  <sheetViews>
    <sheetView showGridLines="0" zoomScale="80" zoomScaleNormal="80" zoomScaleSheetLayoutView="80" workbookViewId="0">
      <pane ySplit="4" topLeftCell="A5" activePane="bottomLeft" state="frozen"/>
      <selection activeCell="C6" sqref="C6:D6"/>
      <selection pane="bottomLeft"/>
    </sheetView>
  </sheetViews>
  <sheetFormatPr defaultColWidth="0" defaultRowHeight="12.75" customHeight="1" zeroHeight="1" x14ac:dyDescent="0.2"/>
  <cols>
    <col min="1" max="1" width="0.5703125" style="90" customWidth="1"/>
    <col min="2" max="2" width="36.7109375" style="90" customWidth="1"/>
    <col min="3" max="3" width="0.7109375" style="90" customWidth="1"/>
    <col min="4" max="4" width="18.7109375" style="90" customWidth="1"/>
    <col min="5" max="5" width="18" style="90" customWidth="1"/>
    <col min="6" max="6" width="0.7109375" style="90" customWidth="1"/>
    <col min="7" max="7" width="18.7109375" style="90" bestFit="1" customWidth="1"/>
    <col min="8" max="8" width="18.7109375" style="90" customWidth="1"/>
    <col min="9" max="9" width="18" style="90" customWidth="1"/>
    <col min="10" max="10" width="0.7109375" style="90" customWidth="1"/>
    <col min="11" max="11" width="15.5703125" style="90" customWidth="1"/>
    <col min="12" max="12" width="0.7109375" style="90" customWidth="1"/>
    <col min="13" max="13" width="18.85546875" style="90" customWidth="1"/>
    <col min="14" max="14" width="0.7109375" style="90" customWidth="1"/>
    <col min="15" max="15" width="0.28515625" style="90" customWidth="1"/>
    <col min="16" max="16384" width="9.140625" style="90" hidden="1"/>
  </cols>
  <sheetData>
    <row r="1" spans="1:14" ht="3.75" customHeight="1" thickBot="1" x14ac:dyDescent="0.25">
      <c r="A1" s="88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9"/>
    </row>
    <row r="2" spans="1:14" ht="21.75" customHeight="1" x14ac:dyDescent="0.2">
      <c r="A2" s="91"/>
      <c r="B2" s="402" t="s">
        <v>197</v>
      </c>
      <c r="C2" s="92"/>
      <c r="D2" s="404" t="s">
        <v>0</v>
      </c>
      <c r="E2" s="414"/>
      <c r="F2" s="92"/>
      <c r="G2" s="404" t="s">
        <v>1</v>
      </c>
      <c r="H2" s="419"/>
      <c r="I2" s="414"/>
      <c r="J2" s="92"/>
      <c r="K2" s="373" t="s">
        <v>2</v>
      </c>
      <c r="L2" s="92"/>
      <c r="M2" s="409" t="s">
        <v>3</v>
      </c>
      <c r="N2" s="93"/>
    </row>
    <row r="3" spans="1:14" ht="19.5" customHeight="1" thickBot="1" x14ac:dyDescent="0.25">
      <c r="A3" s="91"/>
      <c r="B3" s="403"/>
      <c r="C3" s="91"/>
      <c r="D3" s="405"/>
      <c r="E3" s="415"/>
      <c r="F3" s="91"/>
      <c r="G3" s="405"/>
      <c r="H3" s="420"/>
      <c r="I3" s="415"/>
      <c r="J3" s="91"/>
      <c r="K3" s="374"/>
      <c r="L3" s="91"/>
      <c r="M3" s="410"/>
      <c r="N3" s="93"/>
    </row>
    <row r="4" spans="1:14" s="95" customFormat="1" ht="13.5" thickBot="1" x14ac:dyDescent="0.25">
      <c r="A4" s="91"/>
      <c r="B4" s="185" t="s">
        <v>111</v>
      </c>
      <c r="C4" s="91"/>
      <c r="D4" s="186" t="s">
        <v>4</v>
      </c>
      <c r="E4" s="187" t="s">
        <v>5</v>
      </c>
      <c r="F4" s="91"/>
      <c r="G4" s="188" t="str">
        <f>'Página Inicial'!C6</f>
        <v>Nome Esposa</v>
      </c>
      <c r="H4" s="188" t="str">
        <f>'Página Inicial'!F6</f>
        <v>Nome Esposo</v>
      </c>
      <c r="I4" s="187" t="s">
        <v>5</v>
      </c>
      <c r="J4" s="91"/>
      <c r="K4" s="189" t="s">
        <v>4</v>
      </c>
      <c r="L4" s="94"/>
      <c r="M4" s="190" t="s">
        <v>107</v>
      </c>
      <c r="N4" s="93"/>
    </row>
    <row r="5" spans="1:14" ht="12.75" customHeight="1" x14ac:dyDescent="0.2">
      <c r="A5" s="91"/>
      <c r="B5" s="96" t="s">
        <v>118</v>
      </c>
      <c r="C5" s="91"/>
      <c r="D5" s="97"/>
      <c r="E5" s="98"/>
      <c r="F5" s="91"/>
      <c r="G5" s="97"/>
      <c r="H5" s="99"/>
      <c r="I5" s="416"/>
      <c r="J5" s="91"/>
      <c r="K5" s="100" t="str">
        <f t="shared" ref="K5:K10" si="0">IF(D5=0,"",(D5-G5-H5))</f>
        <v/>
      </c>
      <c r="L5" s="94"/>
      <c r="M5" s="101" t="str">
        <f t="shared" ref="M5:M10" si="1">IF((G5+H5)=0,"",IF(D5=0,"",IF((G5+H5)&lt;(D5*80%),"Abaixo do Orçado",IF(D5=(G5+H5),"Igual ao Orçado",IF(D5&gt;(G5+H5),"Próximo ao Orçado","Passou do Orçado")))))</f>
        <v/>
      </c>
      <c r="N5" s="93"/>
    </row>
    <row r="6" spans="1:14" x14ac:dyDescent="0.2">
      <c r="A6" s="91"/>
      <c r="B6" s="96" t="s">
        <v>119</v>
      </c>
      <c r="C6" s="91"/>
      <c r="D6" s="97"/>
      <c r="E6" s="102"/>
      <c r="F6" s="91"/>
      <c r="G6" s="103"/>
      <c r="H6" s="104"/>
      <c r="I6" s="417"/>
      <c r="J6" s="91"/>
      <c r="K6" s="100" t="str">
        <f t="shared" si="0"/>
        <v/>
      </c>
      <c r="L6" s="94"/>
      <c r="M6" s="101" t="str">
        <f t="shared" si="1"/>
        <v/>
      </c>
      <c r="N6" s="93"/>
    </row>
    <row r="7" spans="1:14" x14ac:dyDescent="0.2">
      <c r="A7" s="91"/>
      <c r="B7" s="96" t="s">
        <v>120</v>
      </c>
      <c r="C7" s="91"/>
      <c r="D7" s="97"/>
      <c r="E7" s="102"/>
      <c r="F7" s="91"/>
      <c r="G7" s="103"/>
      <c r="H7" s="104"/>
      <c r="I7" s="417"/>
      <c r="J7" s="91"/>
      <c r="K7" s="100" t="str">
        <f t="shared" si="0"/>
        <v/>
      </c>
      <c r="L7" s="94"/>
      <c r="M7" s="101" t="str">
        <f t="shared" si="1"/>
        <v/>
      </c>
      <c r="N7" s="93"/>
    </row>
    <row r="8" spans="1:14" x14ac:dyDescent="0.2">
      <c r="A8" s="91"/>
      <c r="B8" s="105"/>
      <c r="C8" s="91"/>
      <c r="D8" s="97"/>
      <c r="E8" s="102"/>
      <c r="F8" s="91"/>
      <c r="G8" s="103"/>
      <c r="H8" s="104"/>
      <c r="I8" s="417"/>
      <c r="J8" s="91"/>
      <c r="K8" s="100" t="str">
        <f t="shared" si="0"/>
        <v/>
      </c>
      <c r="L8" s="94"/>
      <c r="M8" s="101" t="str">
        <f t="shared" si="1"/>
        <v/>
      </c>
      <c r="N8" s="93"/>
    </row>
    <row r="9" spans="1:14" ht="13.5" thickBot="1" x14ac:dyDescent="0.25">
      <c r="A9" s="91"/>
      <c r="B9" s="105"/>
      <c r="C9" s="91"/>
      <c r="D9" s="106"/>
      <c r="E9" s="102"/>
      <c r="F9" s="91"/>
      <c r="G9" s="107"/>
      <c r="H9" s="108"/>
      <c r="I9" s="417"/>
      <c r="J9" s="91"/>
      <c r="K9" s="109" t="str">
        <f t="shared" si="0"/>
        <v/>
      </c>
      <c r="L9" s="94"/>
      <c r="M9" s="110" t="str">
        <f t="shared" si="1"/>
        <v/>
      </c>
      <c r="N9" s="93"/>
    </row>
    <row r="10" spans="1:14" ht="13.5" thickBot="1" x14ac:dyDescent="0.25">
      <c r="A10" s="91"/>
      <c r="B10" s="111" t="s">
        <v>6</v>
      </c>
      <c r="C10" s="91"/>
      <c r="D10" s="112"/>
      <c r="E10" s="113"/>
      <c r="F10" s="91"/>
      <c r="G10" s="114"/>
      <c r="H10" s="115"/>
      <c r="I10" s="418"/>
      <c r="J10" s="91"/>
      <c r="K10" s="116" t="str">
        <f t="shared" si="0"/>
        <v/>
      </c>
      <c r="L10" s="94"/>
      <c r="M10" s="117" t="str">
        <f t="shared" si="1"/>
        <v/>
      </c>
      <c r="N10" s="93"/>
    </row>
    <row r="11" spans="1:14" ht="13.5" thickBot="1" x14ac:dyDescent="0.25">
      <c r="A11" s="91"/>
      <c r="B11" s="195" t="s">
        <v>7</v>
      </c>
      <c r="C11" s="118"/>
      <c r="D11" s="194">
        <f>D5+D6+D7+D8+D9-D10</f>
        <v>0</v>
      </c>
      <c r="E11" s="193"/>
      <c r="F11" s="91"/>
      <c r="G11" s="194">
        <f>G5+G6+G7+G8+G9-G10</f>
        <v>0</v>
      </c>
      <c r="H11" s="194">
        <f>H5+H6+H7+H8+H9-H10</f>
        <v>0</v>
      </c>
      <c r="I11" s="193">
        <f>G11+H11</f>
        <v>0</v>
      </c>
      <c r="J11" s="91"/>
      <c r="K11" s="192" t="str">
        <f>IF(D11=0,"",D11-I11)</f>
        <v/>
      </c>
      <c r="L11" s="119"/>
      <c r="M11" s="191"/>
      <c r="N11" s="93"/>
    </row>
    <row r="12" spans="1:14" ht="19.5" customHeight="1" thickBot="1" x14ac:dyDescent="0.25">
      <c r="A12" s="91"/>
      <c r="B12" s="411" t="s">
        <v>8</v>
      </c>
      <c r="C12" s="412"/>
      <c r="D12" s="412"/>
      <c r="E12" s="412"/>
      <c r="F12" s="412"/>
      <c r="G12" s="412"/>
      <c r="H12" s="412"/>
      <c r="I12" s="412"/>
      <c r="J12" s="412"/>
      <c r="K12" s="412"/>
      <c r="L12" s="412"/>
      <c r="M12" s="413"/>
      <c r="N12" s="93"/>
    </row>
    <row r="13" spans="1:14" ht="26.25" thickBot="1" x14ac:dyDescent="0.25">
      <c r="A13" s="91"/>
      <c r="B13" s="300" t="s">
        <v>9</v>
      </c>
      <c r="C13" s="92"/>
      <c r="D13" s="197" t="s">
        <v>10</v>
      </c>
      <c r="E13" s="187" t="s">
        <v>11</v>
      </c>
      <c r="F13" s="92"/>
      <c r="G13" s="357" t="str">
        <f>IF(I28=0,"",IF(D28=0,"Preencher coluna Orçamento para melhor funcionamento da Planilha.",IF(I28&lt;(D28*80%),"Sinal Verde - Abaixo do Orçado",IF(D28=I28,"Sinal Amarelo - Igual ao Orçado",IF(D28&gt;I28,"Sinal Amarelo - Próximo ao Orçado","Sinal Vermelho - Passou do Orçado")))))</f>
        <v/>
      </c>
      <c r="H13" s="358"/>
      <c r="I13" s="187" t="s">
        <v>11</v>
      </c>
      <c r="J13" s="92"/>
      <c r="K13" s="198" t="s">
        <v>10</v>
      </c>
      <c r="L13" s="120"/>
      <c r="M13" s="198" t="s">
        <v>107</v>
      </c>
      <c r="N13" s="93"/>
    </row>
    <row r="14" spans="1:14" ht="12.75" customHeight="1" x14ac:dyDescent="0.2">
      <c r="A14" s="91"/>
      <c r="B14" s="121" t="s">
        <v>12</v>
      </c>
      <c r="C14" s="91"/>
      <c r="D14" s="122"/>
      <c r="E14" s="393" t="str">
        <f>IF(D28=0,"",D28/D130)</f>
        <v/>
      </c>
      <c r="F14" s="91"/>
      <c r="G14" s="97"/>
      <c r="H14" s="99"/>
      <c r="I14" s="393" t="str">
        <f>IF(I28=0,"",I28/I130)</f>
        <v/>
      </c>
      <c r="J14" s="91"/>
      <c r="K14" s="100" t="str">
        <f>IF(D14=0,"",(D14-G14-H14))</f>
        <v/>
      </c>
      <c r="L14" s="94"/>
      <c r="M14" s="101" t="str">
        <f>IF((G14+H14)=0,"",IF(D14=0,"",IF((G14+H14)&lt;(D14*80%),"Abaixo do Orçado",IF(D14=(G14+H14),"Igual ao Orçado",IF(D14&gt;(G14+H14),"Próximo ao Orçado","Passou do Orçado")))))</f>
        <v/>
      </c>
      <c r="N14" s="93"/>
    </row>
    <row r="15" spans="1:14" ht="12.75" customHeight="1" x14ac:dyDescent="0.2">
      <c r="A15" s="91"/>
      <c r="B15" s="96" t="s">
        <v>13</v>
      </c>
      <c r="C15" s="91"/>
      <c r="D15" s="97"/>
      <c r="E15" s="394"/>
      <c r="F15" s="91"/>
      <c r="G15" s="123"/>
      <c r="H15" s="124"/>
      <c r="I15" s="394"/>
      <c r="J15" s="91"/>
      <c r="K15" s="100" t="str">
        <f t="shared" ref="K15:K27" si="2">IF(D15=0,"",(D15-G15-H15))</f>
        <v/>
      </c>
      <c r="L15" s="94"/>
      <c r="M15" s="101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93"/>
    </row>
    <row r="16" spans="1:14" ht="12.75" customHeight="1" x14ac:dyDescent="0.2">
      <c r="A16" s="91"/>
      <c r="B16" s="96" t="s">
        <v>14</v>
      </c>
      <c r="C16" s="91"/>
      <c r="D16" s="97"/>
      <c r="E16" s="394"/>
      <c r="F16" s="91"/>
      <c r="G16" s="97"/>
      <c r="H16" s="99"/>
      <c r="I16" s="394"/>
      <c r="J16" s="91"/>
      <c r="K16" s="100" t="str">
        <f t="shared" si="2"/>
        <v/>
      </c>
      <c r="L16" s="94"/>
      <c r="M16" s="101" t="str">
        <f t="shared" si="3"/>
        <v/>
      </c>
      <c r="N16" s="93"/>
    </row>
    <row r="17" spans="1:14" ht="12.75" customHeight="1" x14ac:dyDescent="0.2">
      <c r="A17" s="91"/>
      <c r="B17" s="96" t="s">
        <v>15</v>
      </c>
      <c r="C17" s="91"/>
      <c r="D17" s="122"/>
      <c r="E17" s="394"/>
      <c r="F17" s="91"/>
      <c r="G17" s="97"/>
      <c r="H17" s="99"/>
      <c r="I17" s="394"/>
      <c r="J17" s="91"/>
      <c r="K17" s="100" t="str">
        <f t="shared" si="2"/>
        <v/>
      </c>
      <c r="L17" s="94"/>
      <c r="M17" s="101" t="str">
        <f t="shared" si="3"/>
        <v/>
      </c>
      <c r="N17" s="93"/>
    </row>
    <row r="18" spans="1:14" ht="12.75" customHeight="1" x14ac:dyDescent="0.2">
      <c r="A18" s="91"/>
      <c r="B18" s="96" t="s">
        <v>16</v>
      </c>
      <c r="C18" s="91"/>
      <c r="D18" s="97"/>
      <c r="E18" s="394"/>
      <c r="F18" s="91"/>
      <c r="G18" s="97"/>
      <c r="H18" s="99"/>
      <c r="I18" s="394"/>
      <c r="J18" s="91"/>
      <c r="K18" s="100" t="str">
        <f t="shared" si="2"/>
        <v/>
      </c>
      <c r="L18" s="94"/>
      <c r="M18" s="101" t="str">
        <f t="shared" si="3"/>
        <v/>
      </c>
      <c r="N18" s="93"/>
    </row>
    <row r="19" spans="1:14" ht="12.75" customHeight="1" x14ac:dyDescent="0.2">
      <c r="A19" s="91"/>
      <c r="B19" s="96" t="s">
        <v>17</v>
      </c>
      <c r="C19" s="91"/>
      <c r="D19" s="97"/>
      <c r="E19" s="394"/>
      <c r="F19" s="91"/>
      <c r="G19" s="97"/>
      <c r="H19" s="99"/>
      <c r="I19" s="394"/>
      <c r="J19" s="91"/>
      <c r="K19" s="100" t="str">
        <f t="shared" si="2"/>
        <v/>
      </c>
      <c r="L19" s="94"/>
      <c r="M19" s="101" t="str">
        <f t="shared" si="3"/>
        <v/>
      </c>
      <c r="N19" s="93"/>
    </row>
    <row r="20" spans="1:14" ht="12.75" customHeight="1" x14ac:dyDescent="0.2">
      <c r="A20" s="91"/>
      <c r="B20" s="96" t="s">
        <v>18</v>
      </c>
      <c r="C20" s="91"/>
      <c r="D20" s="122"/>
      <c r="E20" s="394"/>
      <c r="F20" s="91"/>
      <c r="G20" s="97"/>
      <c r="H20" s="99"/>
      <c r="I20" s="394"/>
      <c r="J20" s="91"/>
      <c r="K20" s="100" t="str">
        <f t="shared" si="2"/>
        <v/>
      </c>
      <c r="L20" s="94"/>
      <c r="M20" s="101" t="str">
        <f t="shared" si="3"/>
        <v/>
      </c>
      <c r="N20" s="93"/>
    </row>
    <row r="21" spans="1:14" ht="12.75" customHeight="1" x14ac:dyDescent="0.2">
      <c r="A21" s="91"/>
      <c r="B21" s="96" t="s">
        <v>19</v>
      </c>
      <c r="C21" s="91"/>
      <c r="D21" s="122"/>
      <c r="E21" s="394"/>
      <c r="F21" s="91"/>
      <c r="G21" s="97"/>
      <c r="H21" s="99"/>
      <c r="I21" s="394"/>
      <c r="J21" s="91"/>
      <c r="K21" s="100" t="str">
        <f t="shared" si="2"/>
        <v/>
      </c>
      <c r="L21" s="94"/>
      <c r="M21" s="101" t="str">
        <f t="shared" si="3"/>
        <v/>
      </c>
      <c r="N21" s="93"/>
    </row>
    <row r="22" spans="1:14" ht="12.75" customHeight="1" x14ac:dyDescent="0.2">
      <c r="A22" s="91"/>
      <c r="B22" s="96" t="s">
        <v>123</v>
      </c>
      <c r="C22" s="91"/>
      <c r="D22" s="122"/>
      <c r="E22" s="394"/>
      <c r="F22" s="91"/>
      <c r="G22" s="125"/>
      <c r="H22" s="126"/>
      <c r="I22" s="394"/>
      <c r="J22" s="91"/>
      <c r="K22" s="100" t="str">
        <f t="shared" si="2"/>
        <v/>
      </c>
      <c r="L22" s="94"/>
      <c r="M22" s="101" t="str">
        <f t="shared" si="3"/>
        <v/>
      </c>
      <c r="N22" s="93"/>
    </row>
    <row r="23" spans="1:14" ht="12.75" customHeight="1" x14ac:dyDescent="0.2">
      <c r="A23" s="91"/>
      <c r="B23" s="96" t="s">
        <v>20</v>
      </c>
      <c r="C23" s="91"/>
      <c r="D23" s="122"/>
      <c r="E23" s="394"/>
      <c r="F23" s="91"/>
      <c r="G23" s="103"/>
      <c r="H23" s="104"/>
      <c r="I23" s="394"/>
      <c r="J23" s="91"/>
      <c r="K23" s="100" t="str">
        <f t="shared" si="2"/>
        <v/>
      </c>
      <c r="L23" s="94"/>
      <c r="M23" s="101" t="str">
        <f t="shared" si="3"/>
        <v/>
      </c>
      <c r="N23" s="93"/>
    </row>
    <row r="24" spans="1:14" ht="12.75" customHeight="1" x14ac:dyDescent="0.2">
      <c r="A24" s="91"/>
      <c r="B24" s="96" t="s">
        <v>21</v>
      </c>
      <c r="C24" s="91"/>
      <c r="D24" s="122"/>
      <c r="E24" s="394"/>
      <c r="F24" s="91"/>
      <c r="G24" s="103"/>
      <c r="H24" s="104"/>
      <c r="I24" s="394"/>
      <c r="J24" s="91"/>
      <c r="K24" s="100" t="str">
        <f t="shared" si="2"/>
        <v/>
      </c>
      <c r="L24" s="94"/>
      <c r="M24" s="101" t="str">
        <f t="shared" si="3"/>
        <v/>
      </c>
      <c r="N24" s="93"/>
    </row>
    <row r="25" spans="1:14" ht="12.75" customHeight="1" x14ac:dyDescent="0.2">
      <c r="A25" s="91"/>
      <c r="B25" s="105"/>
      <c r="C25" s="91"/>
      <c r="D25" s="122"/>
      <c r="E25" s="394"/>
      <c r="F25" s="91"/>
      <c r="G25" s="103"/>
      <c r="H25" s="104"/>
      <c r="I25" s="394"/>
      <c r="J25" s="91"/>
      <c r="K25" s="100" t="str">
        <f t="shared" si="2"/>
        <v/>
      </c>
      <c r="L25" s="94"/>
      <c r="M25" s="101" t="str">
        <f t="shared" si="3"/>
        <v/>
      </c>
      <c r="N25" s="93"/>
    </row>
    <row r="26" spans="1:14" ht="12.75" customHeight="1" x14ac:dyDescent="0.2">
      <c r="A26" s="91"/>
      <c r="B26" s="105"/>
      <c r="C26" s="91"/>
      <c r="D26" s="122"/>
      <c r="E26" s="394"/>
      <c r="F26" s="91"/>
      <c r="G26" s="103"/>
      <c r="H26" s="104"/>
      <c r="I26" s="394"/>
      <c r="J26" s="91"/>
      <c r="K26" s="100" t="str">
        <f t="shared" si="2"/>
        <v/>
      </c>
      <c r="L26" s="94"/>
      <c r="M26" s="101" t="str">
        <f t="shared" si="3"/>
        <v/>
      </c>
      <c r="N26" s="93"/>
    </row>
    <row r="27" spans="1:14" ht="12.75" customHeight="1" thickBot="1" x14ac:dyDescent="0.25">
      <c r="A27" s="91"/>
      <c r="B27" s="105"/>
      <c r="C27" s="91"/>
      <c r="D27" s="122"/>
      <c r="E27" s="394"/>
      <c r="F27" s="91"/>
      <c r="G27" s="103"/>
      <c r="H27" s="104"/>
      <c r="I27" s="395"/>
      <c r="J27" s="91"/>
      <c r="K27" s="100" t="str">
        <f t="shared" si="2"/>
        <v/>
      </c>
      <c r="L27" s="94"/>
      <c r="M27" s="101" t="str">
        <f t="shared" si="3"/>
        <v/>
      </c>
      <c r="N27" s="93"/>
    </row>
    <row r="28" spans="1:14" ht="12.75" customHeight="1" thickBot="1" x14ac:dyDescent="0.25">
      <c r="A28" s="91"/>
      <c r="B28" s="127" t="s">
        <v>22</v>
      </c>
      <c r="C28" s="128"/>
      <c r="D28" s="202">
        <f>SUM(D14:D27)</f>
        <v>0</v>
      </c>
      <c r="E28" s="201"/>
      <c r="F28" s="128"/>
      <c r="G28" s="200">
        <f>SUM(G14:G27)</f>
        <v>0</v>
      </c>
      <c r="H28" s="199">
        <f>SUM(H14:H27)</f>
        <v>0</v>
      </c>
      <c r="I28" s="192">
        <f>G28+H28</f>
        <v>0</v>
      </c>
      <c r="J28" s="128"/>
      <c r="K28" s="192" t="str">
        <f>IF(D28=0,"",D28-I28)</f>
        <v/>
      </c>
      <c r="L28" s="131"/>
      <c r="M28" s="191"/>
      <c r="N28" s="93"/>
    </row>
    <row r="29" spans="1:14" ht="3.75" customHeight="1" thickBot="1" x14ac:dyDescent="0.25">
      <c r="A29" s="91"/>
      <c r="B29" s="224"/>
      <c r="C29" s="6"/>
      <c r="D29" s="133"/>
      <c r="E29" s="134"/>
      <c r="F29" s="135"/>
      <c r="G29" s="136"/>
      <c r="H29" s="136"/>
      <c r="I29" s="136"/>
      <c r="J29" s="135"/>
      <c r="K29" s="136"/>
      <c r="L29" s="135"/>
      <c r="M29" s="137"/>
      <c r="N29" s="93"/>
    </row>
    <row r="30" spans="1:14" ht="26.25" thickBot="1" x14ac:dyDescent="0.25">
      <c r="A30" s="91"/>
      <c r="B30" s="300" t="s">
        <v>23</v>
      </c>
      <c r="C30" s="92"/>
      <c r="D30" s="197" t="s">
        <v>10</v>
      </c>
      <c r="E30" s="204" t="s">
        <v>11</v>
      </c>
      <c r="F30" s="92"/>
      <c r="G30" s="357" t="str">
        <f>IF(I39=0,"",IF(D39=0,"Preencher coluna Orçamento para melhor funcionamento da Planilha.",IF(I39&lt;(D39*80%),"Sinal Verde - Abaixo do Orçado",IF(D39=I39,"Sinal Amarelo - Igual ao Orçado",IF(D39&gt;I39,"Sinal Amarelo - Próximo ao Orçado","Sinal Vermelho - Passou do Orçado")))))</f>
        <v/>
      </c>
      <c r="H30" s="358"/>
      <c r="I30" s="204" t="s">
        <v>11</v>
      </c>
      <c r="J30" s="92"/>
      <c r="K30" s="198" t="s">
        <v>10</v>
      </c>
      <c r="L30" s="138"/>
      <c r="M30" s="198" t="s">
        <v>107</v>
      </c>
      <c r="N30" s="93"/>
    </row>
    <row r="31" spans="1:14" ht="12.75" customHeight="1" x14ac:dyDescent="0.2">
      <c r="A31" s="91"/>
      <c r="B31" s="121" t="s">
        <v>128</v>
      </c>
      <c r="C31" s="91"/>
      <c r="D31" s="122"/>
      <c r="E31" s="393" t="str">
        <f>IF(D39=0,"",D39/D130)</f>
        <v/>
      </c>
      <c r="F31" s="91"/>
      <c r="G31" s="97"/>
      <c r="H31" s="99"/>
      <c r="I31" s="393" t="str">
        <f>IF(I39=0,"",I39/I130)</f>
        <v/>
      </c>
      <c r="J31" s="91"/>
      <c r="K31" s="100" t="str">
        <f t="shared" ref="K31:K38" si="4">IF(D31=0,"",(D31-G31-H31))</f>
        <v/>
      </c>
      <c r="L31" s="94"/>
      <c r="M31" s="101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93"/>
    </row>
    <row r="32" spans="1:14" ht="12.75" customHeight="1" x14ac:dyDescent="0.2">
      <c r="A32" s="91"/>
      <c r="B32" s="96" t="s">
        <v>24</v>
      </c>
      <c r="C32" s="91"/>
      <c r="D32" s="122"/>
      <c r="E32" s="394"/>
      <c r="F32" s="91"/>
      <c r="G32" s="97"/>
      <c r="H32" s="99"/>
      <c r="I32" s="394"/>
      <c r="J32" s="91"/>
      <c r="K32" s="100" t="str">
        <f t="shared" si="4"/>
        <v/>
      </c>
      <c r="L32" s="94"/>
      <c r="M32" s="101" t="str">
        <f t="shared" si="5"/>
        <v/>
      </c>
      <c r="N32" s="93"/>
    </row>
    <row r="33" spans="1:14" ht="12.75" customHeight="1" x14ac:dyDescent="0.2">
      <c r="A33" s="91"/>
      <c r="B33" s="96" t="s">
        <v>25</v>
      </c>
      <c r="C33" s="91"/>
      <c r="D33" s="122"/>
      <c r="E33" s="394"/>
      <c r="F33" s="91"/>
      <c r="G33" s="106"/>
      <c r="H33" s="139"/>
      <c r="I33" s="394"/>
      <c r="J33" s="91"/>
      <c r="K33" s="100" t="str">
        <f t="shared" si="4"/>
        <v/>
      </c>
      <c r="L33" s="94"/>
      <c r="M33" s="101" t="str">
        <f t="shared" si="5"/>
        <v/>
      </c>
      <c r="N33" s="93"/>
    </row>
    <row r="34" spans="1:14" ht="12.75" customHeight="1" x14ac:dyDescent="0.2">
      <c r="A34" s="91"/>
      <c r="B34" s="96" t="s">
        <v>20</v>
      </c>
      <c r="C34" s="91"/>
      <c r="D34" s="122"/>
      <c r="E34" s="394"/>
      <c r="F34" s="91"/>
      <c r="G34" s="125"/>
      <c r="H34" s="126"/>
      <c r="I34" s="394"/>
      <c r="J34" s="91"/>
      <c r="K34" s="100" t="str">
        <f t="shared" si="4"/>
        <v/>
      </c>
      <c r="L34" s="94"/>
      <c r="M34" s="101" t="str">
        <f t="shared" si="5"/>
        <v/>
      </c>
      <c r="N34" s="93"/>
    </row>
    <row r="35" spans="1:14" ht="12.75" customHeight="1" x14ac:dyDescent="0.2">
      <c r="A35" s="91"/>
      <c r="B35" s="96" t="s">
        <v>21</v>
      </c>
      <c r="C35" s="91"/>
      <c r="D35" s="122"/>
      <c r="E35" s="394"/>
      <c r="F35" s="91"/>
      <c r="G35" s="122"/>
      <c r="H35" s="122"/>
      <c r="I35" s="394"/>
      <c r="J35" s="91"/>
      <c r="K35" s="100" t="str">
        <f t="shared" si="4"/>
        <v/>
      </c>
      <c r="L35" s="94"/>
      <c r="M35" s="101" t="str">
        <f t="shared" si="5"/>
        <v/>
      </c>
      <c r="N35" s="93"/>
    </row>
    <row r="36" spans="1:14" ht="12.75" customHeight="1" x14ac:dyDescent="0.2">
      <c r="A36" s="91"/>
      <c r="B36" s="105"/>
      <c r="C36" s="91"/>
      <c r="D36" s="122"/>
      <c r="E36" s="394"/>
      <c r="F36" s="91"/>
      <c r="G36" s="122"/>
      <c r="H36" s="122"/>
      <c r="I36" s="394"/>
      <c r="J36" s="91"/>
      <c r="K36" s="100" t="str">
        <f t="shared" si="4"/>
        <v/>
      </c>
      <c r="L36" s="94"/>
      <c r="M36" s="101" t="str">
        <f t="shared" si="5"/>
        <v/>
      </c>
      <c r="N36" s="93"/>
    </row>
    <row r="37" spans="1:14" ht="12.75" customHeight="1" x14ac:dyDescent="0.2">
      <c r="A37" s="91"/>
      <c r="B37" s="105"/>
      <c r="C37" s="91"/>
      <c r="D37" s="122"/>
      <c r="E37" s="394"/>
      <c r="F37" s="91"/>
      <c r="G37" s="122"/>
      <c r="H37" s="122"/>
      <c r="I37" s="394"/>
      <c r="J37" s="91"/>
      <c r="K37" s="100" t="str">
        <f t="shared" si="4"/>
        <v/>
      </c>
      <c r="L37" s="94"/>
      <c r="M37" s="101" t="str">
        <f t="shared" si="5"/>
        <v/>
      </c>
      <c r="N37" s="93"/>
    </row>
    <row r="38" spans="1:14" ht="13.5" customHeight="1" thickBot="1" x14ac:dyDescent="0.25">
      <c r="A38" s="91"/>
      <c r="B38" s="140"/>
      <c r="C38" s="91"/>
      <c r="D38" s="122"/>
      <c r="E38" s="395"/>
      <c r="F38" s="91"/>
      <c r="G38" s="122"/>
      <c r="H38" s="122"/>
      <c r="I38" s="395"/>
      <c r="J38" s="91"/>
      <c r="K38" s="100" t="str">
        <f t="shared" si="4"/>
        <v/>
      </c>
      <c r="L38" s="94"/>
      <c r="M38" s="101" t="str">
        <f t="shared" si="5"/>
        <v/>
      </c>
      <c r="N38" s="93"/>
    </row>
    <row r="39" spans="1:14" ht="13.5" thickBot="1" x14ac:dyDescent="0.25">
      <c r="A39" s="142"/>
      <c r="B39" s="203" t="s">
        <v>26</v>
      </c>
      <c r="C39" s="143"/>
      <c r="D39" s="205">
        <f>SUM(D31:D38)</f>
        <v>0</v>
      </c>
      <c r="E39" s="205"/>
      <c r="F39" s="143"/>
      <c r="G39" s="205">
        <f>SUM(G31:G38)</f>
        <v>0</v>
      </c>
      <c r="H39" s="205">
        <f>SUM(H31:H38)</f>
        <v>0</v>
      </c>
      <c r="I39" s="205">
        <f>G39+H39</f>
        <v>0</v>
      </c>
      <c r="J39" s="143"/>
      <c r="K39" s="192" t="str">
        <f>IF(D39=0,"",D39-I39)</f>
        <v/>
      </c>
      <c r="L39" s="144"/>
      <c r="M39" s="192"/>
      <c r="N39" s="93"/>
    </row>
    <row r="40" spans="1:14" ht="3.75" customHeight="1" thickBot="1" x14ac:dyDescent="0.25">
      <c r="A40" s="91"/>
      <c r="B40" s="132"/>
      <c r="C40" s="6"/>
      <c r="D40" s="133"/>
      <c r="E40" s="134"/>
      <c r="F40" s="135"/>
      <c r="G40" s="136"/>
      <c r="H40" s="136"/>
      <c r="I40" s="136"/>
      <c r="J40" s="135"/>
      <c r="K40" s="136"/>
      <c r="L40" s="135"/>
      <c r="M40" s="137"/>
      <c r="N40" s="93"/>
    </row>
    <row r="41" spans="1:14" ht="26.25" thickBot="1" x14ac:dyDescent="0.25">
      <c r="A41" s="91"/>
      <c r="B41" s="300" t="s">
        <v>27</v>
      </c>
      <c r="C41" s="92"/>
      <c r="D41" s="206" t="s">
        <v>10</v>
      </c>
      <c r="E41" s="204" t="s">
        <v>11</v>
      </c>
      <c r="F41" s="92"/>
      <c r="G41" s="357" t="str">
        <f>IF(I50=0,"",IF(D50=0,"Preencher coluna Orçamento para melhor funcionamento da Planilha.",IF(I50&lt;(D50*80%),"Sinal Verde - Abaixo do Orçado",IF(D50=I50,"Sinal Amarelo - Igual ao Orçado",IF(D50&gt;I50,"Sinal Amarelo - Próximo ao Orçado","Sinal Vermelho - Passou do Orçado")))))</f>
        <v/>
      </c>
      <c r="H41" s="358"/>
      <c r="I41" s="204" t="s">
        <v>11</v>
      </c>
      <c r="J41" s="92"/>
      <c r="K41" s="198" t="s">
        <v>10</v>
      </c>
      <c r="L41" s="138"/>
      <c r="M41" s="198" t="s">
        <v>107</v>
      </c>
      <c r="N41" s="93"/>
    </row>
    <row r="42" spans="1:14" ht="12.75" customHeight="1" x14ac:dyDescent="0.2">
      <c r="A42" s="91"/>
      <c r="B42" s="121" t="s">
        <v>28</v>
      </c>
      <c r="C42" s="91"/>
      <c r="D42" s="122"/>
      <c r="E42" s="393" t="str">
        <f>IF(D50=0,"",D50/D130)</f>
        <v/>
      </c>
      <c r="F42" s="91"/>
      <c r="G42" s="97"/>
      <c r="H42" s="99"/>
      <c r="I42" s="393" t="str">
        <f>IF(I50=0,"",I50/I130)</f>
        <v/>
      </c>
      <c r="J42" s="91"/>
      <c r="K42" s="100" t="str">
        <f t="shared" ref="K42:K49" si="6">IF(D42=0,"",(D42-G42-H42))</f>
        <v/>
      </c>
      <c r="L42" s="94"/>
      <c r="M42" s="101" t="str">
        <f t="shared" ref="M42:M49" si="7">IF((G42+H42)=0,"",IF(D42=0,"",IF((G42+H42)&lt;(D42*80%),"Abaixo do Orçado",IF(D42=(G42+H42),"Igual ao Orçado",IF(D42&gt;(G42+H42),"Próximo ao Orçado","Passou do Orçado")))))</f>
        <v/>
      </c>
      <c r="N42" s="93"/>
    </row>
    <row r="43" spans="1:14" x14ac:dyDescent="0.2">
      <c r="A43" s="91"/>
      <c r="B43" s="96" t="s">
        <v>29</v>
      </c>
      <c r="C43" s="91"/>
      <c r="D43" s="122"/>
      <c r="E43" s="394"/>
      <c r="F43" s="91"/>
      <c r="G43" s="97"/>
      <c r="H43" s="99"/>
      <c r="I43" s="394"/>
      <c r="J43" s="91"/>
      <c r="K43" s="100" t="str">
        <f t="shared" si="6"/>
        <v/>
      </c>
      <c r="L43" s="94"/>
      <c r="M43" s="101" t="str">
        <f t="shared" si="7"/>
        <v/>
      </c>
      <c r="N43" s="93"/>
    </row>
    <row r="44" spans="1:14" ht="12.75" customHeight="1" x14ac:dyDescent="0.2">
      <c r="A44" s="91"/>
      <c r="B44" s="96" t="s">
        <v>30</v>
      </c>
      <c r="C44" s="91"/>
      <c r="D44" s="122"/>
      <c r="E44" s="394"/>
      <c r="F44" s="91"/>
      <c r="G44" s="97"/>
      <c r="H44" s="99"/>
      <c r="I44" s="394"/>
      <c r="J44" s="91"/>
      <c r="K44" s="100" t="str">
        <f t="shared" si="6"/>
        <v/>
      </c>
      <c r="L44" s="94"/>
      <c r="M44" s="101" t="str">
        <f t="shared" si="7"/>
        <v/>
      </c>
      <c r="N44" s="93"/>
    </row>
    <row r="45" spans="1:14" ht="12.75" customHeight="1" x14ac:dyDescent="0.2">
      <c r="A45" s="91"/>
      <c r="B45" s="96" t="s">
        <v>20</v>
      </c>
      <c r="C45" s="91"/>
      <c r="D45" s="122"/>
      <c r="E45" s="394"/>
      <c r="F45" s="91"/>
      <c r="G45" s="97"/>
      <c r="H45" s="99"/>
      <c r="I45" s="394"/>
      <c r="J45" s="91"/>
      <c r="K45" s="100" t="str">
        <f t="shared" si="6"/>
        <v/>
      </c>
      <c r="L45" s="94"/>
      <c r="M45" s="101" t="str">
        <f t="shared" si="7"/>
        <v/>
      </c>
      <c r="N45" s="93"/>
    </row>
    <row r="46" spans="1:14" ht="12.75" customHeight="1" x14ac:dyDescent="0.2">
      <c r="A46" s="91"/>
      <c r="B46" s="96" t="s">
        <v>21</v>
      </c>
      <c r="C46" s="91"/>
      <c r="D46" s="122"/>
      <c r="E46" s="394"/>
      <c r="F46" s="91"/>
      <c r="G46" s="122"/>
      <c r="H46" s="122"/>
      <c r="I46" s="394"/>
      <c r="J46" s="91"/>
      <c r="K46" s="100" t="str">
        <f t="shared" si="6"/>
        <v/>
      </c>
      <c r="L46" s="94"/>
      <c r="M46" s="101" t="str">
        <f t="shared" si="7"/>
        <v/>
      </c>
      <c r="N46" s="93"/>
    </row>
    <row r="47" spans="1:14" ht="12.75" customHeight="1" x14ac:dyDescent="0.2">
      <c r="A47" s="91"/>
      <c r="B47" s="105"/>
      <c r="C47" s="91"/>
      <c r="D47" s="122"/>
      <c r="E47" s="394"/>
      <c r="F47" s="91"/>
      <c r="G47" s="122"/>
      <c r="H47" s="122"/>
      <c r="I47" s="394"/>
      <c r="J47" s="91"/>
      <c r="K47" s="100" t="str">
        <f t="shared" si="6"/>
        <v/>
      </c>
      <c r="L47" s="94"/>
      <c r="M47" s="101" t="str">
        <f t="shared" si="7"/>
        <v/>
      </c>
      <c r="N47" s="93"/>
    </row>
    <row r="48" spans="1:14" ht="12.75" customHeight="1" x14ac:dyDescent="0.2">
      <c r="A48" s="91"/>
      <c r="B48" s="105"/>
      <c r="C48" s="91"/>
      <c r="D48" s="122"/>
      <c r="E48" s="394"/>
      <c r="F48" s="91"/>
      <c r="G48" s="122"/>
      <c r="H48" s="122"/>
      <c r="I48" s="394"/>
      <c r="J48" s="91"/>
      <c r="K48" s="100" t="str">
        <f t="shared" si="6"/>
        <v/>
      </c>
      <c r="L48" s="94"/>
      <c r="M48" s="101" t="str">
        <f t="shared" si="7"/>
        <v/>
      </c>
      <c r="N48" s="93"/>
    </row>
    <row r="49" spans="1:14" ht="13.5" customHeight="1" thickBot="1" x14ac:dyDescent="0.25">
      <c r="A49" s="91"/>
      <c r="B49" s="140"/>
      <c r="C49" s="91"/>
      <c r="D49" s="122"/>
      <c r="E49" s="395"/>
      <c r="F49" s="91"/>
      <c r="G49" s="122"/>
      <c r="H49" s="122"/>
      <c r="I49" s="395"/>
      <c r="J49" s="91"/>
      <c r="K49" s="100" t="str">
        <f t="shared" si="6"/>
        <v/>
      </c>
      <c r="L49" s="94"/>
      <c r="M49" s="101" t="str">
        <f t="shared" si="7"/>
        <v/>
      </c>
      <c r="N49" s="93"/>
    </row>
    <row r="50" spans="1:14" ht="13.5" thickBot="1" x14ac:dyDescent="0.25">
      <c r="A50" s="91"/>
      <c r="B50" s="207" t="s">
        <v>31</v>
      </c>
      <c r="C50" s="128"/>
      <c r="D50" s="208">
        <f>SUM(D42:D49)</f>
        <v>0</v>
      </c>
      <c r="E50" s="205"/>
      <c r="F50" s="128"/>
      <c r="G50" s="208">
        <f>SUM(G42:G49)</f>
        <v>0</v>
      </c>
      <c r="H50" s="209">
        <f>SUM(H42:H49)</f>
        <v>0</v>
      </c>
      <c r="I50" s="205">
        <f>G50+H50</f>
        <v>0</v>
      </c>
      <c r="J50" s="128"/>
      <c r="K50" s="192" t="str">
        <f>IF(D50=0,"",D50-I50)</f>
        <v/>
      </c>
      <c r="L50" s="145"/>
      <c r="M50" s="210"/>
      <c r="N50" s="93"/>
    </row>
    <row r="51" spans="1:14" ht="3.75" customHeight="1" thickBot="1" x14ac:dyDescent="0.25">
      <c r="A51" s="91"/>
      <c r="B51" s="132"/>
      <c r="C51" s="6"/>
      <c r="D51" s="133"/>
      <c r="E51" s="134"/>
      <c r="F51" s="135"/>
      <c r="G51" s="136"/>
      <c r="H51" s="136"/>
      <c r="I51" s="136"/>
      <c r="J51" s="135"/>
      <c r="K51" s="136"/>
      <c r="L51" s="135"/>
      <c r="M51" s="137"/>
      <c r="N51" s="93"/>
    </row>
    <row r="52" spans="1:14" ht="27" customHeight="1" thickBot="1" x14ac:dyDescent="0.25">
      <c r="A52" s="91"/>
      <c r="B52" s="300" t="s">
        <v>121</v>
      </c>
      <c r="C52" s="92"/>
      <c r="D52" s="206" t="s">
        <v>10</v>
      </c>
      <c r="E52" s="204" t="s">
        <v>11</v>
      </c>
      <c r="F52" s="92"/>
      <c r="G52" s="357" t="str">
        <f>IF(I62=0,"",IF(D62=0,"Preencher coluna Orçamento para melhor funcionamento da Planilha.",IF(I62&lt;(D62*80%),"Sinal Verde - Abaixo do Orçado",IF(D62=I62,"Sinal Amarelo - Igual ao Orçado",IF(D62&gt;I62,"Sinal Amarelo - Próximo ao Orçado","Sinal Vermelho - Passou do Orçado")))))</f>
        <v/>
      </c>
      <c r="H52" s="358"/>
      <c r="I52" s="204" t="s">
        <v>11</v>
      </c>
      <c r="J52" s="92"/>
      <c r="K52" s="198" t="s">
        <v>10</v>
      </c>
      <c r="L52" s="138"/>
      <c r="M52" s="198" t="s">
        <v>107</v>
      </c>
      <c r="N52" s="93"/>
    </row>
    <row r="53" spans="1:14" ht="12.75" customHeight="1" x14ac:dyDescent="0.2">
      <c r="A53" s="91"/>
      <c r="B53" s="121" t="s">
        <v>112</v>
      </c>
      <c r="C53" s="91"/>
      <c r="D53" s="122"/>
      <c r="E53" s="393" t="str">
        <f>IF(D62=0,"",D62/D130)</f>
        <v/>
      </c>
      <c r="F53" s="91"/>
      <c r="G53" s="122"/>
      <c r="H53" s="122"/>
      <c r="I53" s="393" t="str">
        <f>IF(I62=0,"",I62/I130)</f>
        <v/>
      </c>
      <c r="J53" s="91"/>
      <c r="K53" s="100" t="str">
        <f t="shared" ref="K53:K61" si="8">IF(D53=0,"",(D53-G53-H53))</f>
        <v/>
      </c>
      <c r="L53" s="94"/>
      <c r="M53" s="101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93"/>
    </row>
    <row r="54" spans="1:14" x14ac:dyDescent="0.2">
      <c r="A54" s="91"/>
      <c r="B54" s="96" t="s">
        <v>47</v>
      </c>
      <c r="C54" s="91"/>
      <c r="D54" s="122"/>
      <c r="E54" s="394"/>
      <c r="F54" s="91"/>
      <c r="G54" s="122"/>
      <c r="H54" s="122"/>
      <c r="I54" s="394"/>
      <c r="J54" s="91"/>
      <c r="K54" s="100" t="str">
        <f t="shared" si="8"/>
        <v/>
      </c>
      <c r="L54" s="94"/>
      <c r="M54" s="101" t="str">
        <f t="shared" si="9"/>
        <v/>
      </c>
      <c r="N54" s="93"/>
    </row>
    <row r="55" spans="1:14" ht="12.75" customHeight="1" x14ac:dyDescent="0.2">
      <c r="A55" s="91"/>
      <c r="B55" s="96" t="s">
        <v>48</v>
      </c>
      <c r="C55" s="91"/>
      <c r="D55" s="122"/>
      <c r="E55" s="394"/>
      <c r="F55" s="91"/>
      <c r="G55" s="122"/>
      <c r="H55" s="122"/>
      <c r="I55" s="394"/>
      <c r="J55" s="91"/>
      <c r="K55" s="100" t="str">
        <f t="shared" si="8"/>
        <v/>
      </c>
      <c r="L55" s="94"/>
      <c r="M55" s="101" t="str">
        <f t="shared" si="9"/>
        <v/>
      </c>
      <c r="N55" s="93"/>
    </row>
    <row r="56" spans="1:14" ht="12.75" customHeight="1" x14ac:dyDescent="0.2">
      <c r="A56" s="91"/>
      <c r="B56" s="96" t="s">
        <v>127</v>
      </c>
      <c r="C56" s="91"/>
      <c r="D56" s="122"/>
      <c r="E56" s="394"/>
      <c r="F56" s="91"/>
      <c r="G56" s="122"/>
      <c r="H56" s="122"/>
      <c r="I56" s="394"/>
      <c r="J56" s="91"/>
      <c r="K56" s="100" t="str">
        <f t="shared" si="8"/>
        <v/>
      </c>
      <c r="L56" s="94"/>
      <c r="M56" s="101" t="str">
        <f t="shared" si="9"/>
        <v/>
      </c>
      <c r="N56" s="93"/>
    </row>
    <row r="57" spans="1:14" ht="12.75" customHeight="1" x14ac:dyDescent="0.2">
      <c r="A57" s="91"/>
      <c r="B57" s="96" t="s">
        <v>38</v>
      </c>
      <c r="C57" s="91"/>
      <c r="D57" s="122"/>
      <c r="E57" s="394"/>
      <c r="F57" s="91"/>
      <c r="G57" s="122"/>
      <c r="H57" s="122"/>
      <c r="I57" s="394"/>
      <c r="J57" s="91"/>
      <c r="K57" s="100" t="str">
        <f t="shared" si="8"/>
        <v/>
      </c>
      <c r="L57" s="94"/>
      <c r="M57" s="101" t="str">
        <f t="shared" si="9"/>
        <v/>
      </c>
      <c r="N57" s="93"/>
    </row>
    <row r="58" spans="1:14" ht="12.75" customHeight="1" x14ac:dyDescent="0.2">
      <c r="A58" s="91"/>
      <c r="B58" s="96" t="s">
        <v>39</v>
      </c>
      <c r="C58" s="91"/>
      <c r="D58" s="122"/>
      <c r="E58" s="394"/>
      <c r="F58" s="91"/>
      <c r="G58" s="122"/>
      <c r="H58" s="122"/>
      <c r="I58" s="394"/>
      <c r="J58" s="91"/>
      <c r="K58" s="100" t="str">
        <f t="shared" si="8"/>
        <v/>
      </c>
      <c r="L58" s="94"/>
      <c r="M58" s="101" t="str">
        <f t="shared" si="9"/>
        <v/>
      </c>
      <c r="N58" s="93"/>
    </row>
    <row r="59" spans="1:14" ht="12.75" customHeight="1" x14ac:dyDescent="0.2">
      <c r="A59" s="91"/>
      <c r="B59" s="96"/>
      <c r="C59" s="91"/>
      <c r="D59" s="122"/>
      <c r="E59" s="394"/>
      <c r="F59" s="91"/>
      <c r="G59" s="122"/>
      <c r="H59" s="122"/>
      <c r="I59" s="394"/>
      <c r="J59" s="91"/>
      <c r="K59" s="100" t="str">
        <f t="shared" si="8"/>
        <v/>
      </c>
      <c r="L59" s="94"/>
      <c r="M59" s="101" t="str">
        <f t="shared" si="9"/>
        <v/>
      </c>
      <c r="N59" s="93"/>
    </row>
    <row r="60" spans="1:14" ht="12.75" customHeight="1" x14ac:dyDescent="0.2">
      <c r="A60" s="91"/>
      <c r="B60" s="96"/>
      <c r="C60" s="91"/>
      <c r="D60" s="122"/>
      <c r="E60" s="394"/>
      <c r="F60" s="91"/>
      <c r="G60" s="122"/>
      <c r="H60" s="122"/>
      <c r="I60" s="394"/>
      <c r="J60" s="91"/>
      <c r="K60" s="100" t="str">
        <f t="shared" si="8"/>
        <v/>
      </c>
      <c r="L60" s="94"/>
      <c r="M60" s="101" t="str">
        <f t="shared" si="9"/>
        <v/>
      </c>
      <c r="N60" s="93"/>
    </row>
    <row r="61" spans="1:14" ht="13.5" customHeight="1" thickBot="1" x14ac:dyDescent="0.25">
      <c r="A61" s="91"/>
      <c r="B61" s="140"/>
      <c r="C61" s="128"/>
      <c r="D61" s="146"/>
      <c r="E61" s="395"/>
      <c r="F61" s="91"/>
      <c r="G61" s="146"/>
      <c r="H61" s="146"/>
      <c r="I61" s="395"/>
      <c r="J61" s="91"/>
      <c r="K61" s="100" t="str">
        <f t="shared" si="8"/>
        <v/>
      </c>
      <c r="L61" s="94"/>
      <c r="M61" s="101" t="str">
        <f t="shared" si="9"/>
        <v/>
      </c>
      <c r="N61" s="93"/>
    </row>
    <row r="62" spans="1:14" ht="13.5" thickBot="1" x14ac:dyDescent="0.25">
      <c r="A62" s="91"/>
      <c r="B62" s="207" t="s">
        <v>40</v>
      </c>
      <c r="C62" s="128"/>
      <c r="D62" s="205">
        <f>SUM(D53:D61)</f>
        <v>0</v>
      </c>
      <c r="E62" s="211"/>
      <c r="F62" s="128"/>
      <c r="G62" s="202">
        <f>SUM(G53:G61)</f>
        <v>0</v>
      </c>
      <c r="H62" s="212">
        <f>SUM(H53:H61)</f>
        <v>0</v>
      </c>
      <c r="I62" s="211">
        <f>G62+H62</f>
        <v>0</v>
      </c>
      <c r="J62" s="128"/>
      <c r="K62" s="192" t="str">
        <f>IF(D62=0,"",D62-I62)</f>
        <v/>
      </c>
      <c r="L62" s="145"/>
      <c r="M62" s="192"/>
      <c r="N62" s="93"/>
    </row>
    <row r="63" spans="1:14" ht="3.75" customHeight="1" thickBot="1" x14ac:dyDescent="0.25">
      <c r="A63" s="91"/>
      <c r="B63" s="132"/>
      <c r="C63" s="6"/>
      <c r="D63" s="133"/>
      <c r="E63" s="134"/>
      <c r="F63" s="135"/>
      <c r="G63" s="136"/>
      <c r="H63" s="136"/>
      <c r="I63" s="136"/>
      <c r="J63" s="135"/>
      <c r="K63" s="136"/>
      <c r="L63" s="135"/>
      <c r="M63" s="137"/>
      <c r="N63" s="93"/>
    </row>
    <row r="64" spans="1:14" ht="26.25" thickBot="1" x14ac:dyDescent="0.25">
      <c r="A64" s="91"/>
      <c r="B64" s="300" t="s">
        <v>41</v>
      </c>
      <c r="C64" s="92"/>
      <c r="D64" s="206" t="s">
        <v>10</v>
      </c>
      <c r="E64" s="204" t="s">
        <v>11</v>
      </c>
      <c r="F64" s="92"/>
      <c r="G64" s="357" t="str">
        <f>IF(I74=0,"",IF(D74=0,"Preencher coluna Orçamento para melhor funcionamento da Planilha.",IF(I74&lt;(D74*80%),"Sinal Verde - Abaixo do Orçado",IF(D74=I74,"Sinal Amarelo - Igual ao Orçado",IF(D74&gt;I74,"Sinal Amarelo - Próximo ao Orçado","Sinal Vermelho - Passou do Orçado")))))</f>
        <v/>
      </c>
      <c r="H64" s="358"/>
      <c r="I64" s="204" t="s">
        <v>11</v>
      </c>
      <c r="J64" s="92"/>
      <c r="K64" s="198" t="s">
        <v>10</v>
      </c>
      <c r="L64" s="138"/>
      <c r="M64" s="198" t="s">
        <v>107</v>
      </c>
      <c r="N64" s="93"/>
    </row>
    <row r="65" spans="1:14" ht="12.75" customHeight="1" x14ac:dyDescent="0.2">
      <c r="A65" s="91"/>
      <c r="B65" s="121" t="s">
        <v>42</v>
      </c>
      <c r="C65" s="91"/>
      <c r="D65" s="122"/>
      <c r="E65" s="393" t="str">
        <f>IF(D74=0,"",D74/D130)</f>
        <v/>
      </c>
      <c r="F65" s="91"/>
      <c r="G65" s="97"/>
      <c r="H65" s="99"/>
      <c r="I65" s="393" t="str">
        <f>IF(I74=0,"",I74/I130)</f>
        <v/>
      </c>
      <c r="J65" s="91"/>
      <c r="K65" s="100" t="str">
        <f t="shared" ref="K65:K73" si="10">IF(D65=0,"",(D65-G65-H65))</f>
        <v/>
      </c>
      <c r="L65" s="94"/>
      <c r="M65" s="101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93"/>
    </row>
    <row r="66" spans="1:14" x14ac:dyDescent="0.2">
      <c r="A66" s="91"/>
      <c r="B66" s="96" t="s">
        <v>43</v>
      </c>
      <c r="C66" s="91"/>
      <c r="D66" s="122"/>
      <c r="E66" s="394"/>
      <c r="F66" s="91"/>
      <c r="G66" s="97"/>
      <c r="H66" s="99"/>
      <c r="I66" s="394"/>
      <c r="J66" s="91"/>
      <c r="K66" s="100" t="str">
        <f t="shared" si="10"/>
        <v/>
      </c>
      <c r="L66" s="94"/>
      <c r="M66" s="101" t="str">
        <f t="shared" si="11"/>
        <v/>
      </c>
      <c r="N66" s="93"/>
    </row>
    <row r="67" spans="1:14" ht="12.75" customHeight="1" x14ac:dyDescent="0.2">
      <c r="A67" s="91"/>
      <c r="B67" s="96" t="s">
        <v>44</v>
      </c>
      <c r="C67" s="91"/>
      <c r="D67" s="122"/>
      <c r="E67" s="394"/>
      <c r="F67" s="91"/>
      <c r="G67" s="97"/>
      <c r="H67" s="99"/>
      <c r="I67" s="394"/>
      <c r="J67" s="91"/>
      <c r="K67" s="100" t="str">
        <f t="shared" si="10"/>
        <v/>
      </c>
      <c r="L67" s="94"/>
      <c r="M67" s="101" t="str">
        <f t="shared" si="11"/>
        <v/>
      </c>
      <c r="N67" s="93"/>
    </row>
    <row r="68" spans="1:14" ht="12.75" customHeight="1" x14ac:dyDescent="0.2">
      <c r="A68" s="91"/>
      <c r="B68" s="96" t="s">
        <v>45</v>
      </c>
      <c r="C68" s="91"/>
      <c r="D68" s="122"/>
      <c r="E68" s="394"/>
      <c r="F68" s="91"/>
      <c r="G68" s="97"/>
      <c r="H68" s="99"/>
      <c r="I68" s="394"/>
      <c r="J68" s="91"/>
      <c r="K68" s="100" t="str">
        <f t="shared" si="10"/>
        <v/>
      </c>
      <c r="L68" s="94"/>
      <c r="M68" s="101" t="str">
        <f t="shared" si="11"/>
        <v/>
      </c>
      <c r="N68" s="93"/>
    </row>
    <row r="69" spans="1:14" ht="12.75" customHeight="1" x14ac:dyDescent="0.2">
      <c r="A69" s="91"/>
      <c r="B69" s="96" t="s">
        <v>38</v>
      </c>
      <c r="C69" s="91"/>
      <c r="D69" s="122"/>
      <c r="E69" s="394"/>
      <c r="F69" s="91"/>
      <c r="G69" s="97"/>
      <c r="H69" s="99"/>
      <c r="I69" s="394"/>
      <c r="J69" s="91"/>
      <c r="K69" s="100" t="str">
        <f t="shared" si="10"/>
        <v/>
      </c>
      <c r="L69" s="94"/>
      <c r="M69" s="101" t="str">
        <f t="shared" si="11"/>
        <v/>
      </c>
      <c r="N69" s="93"/>
    </row>
    <row r="70" spans="1:14" ht="12.75" customHeight="1" x14ac:dyDescent="0.2">
      <c r="A70" s="91"/>
      <c r="B70" s="96" t="s">
        <v>39</v>
      </c>
      <c r="C70" s="91"/>
      <c r="D70" s="122"/>
      <c r="E70" s="394"/>
      <c r="F70" s="91"/>
      <c r="G70" s="97"/>
      <c r="H70" s="99"/>
      <c r="I70" s="394"/>
      <c r="J70" s="91"/>
      <c r="K70" s="100" t="str">
        <f t="shared" si="10"/>
        <v/>
      </c>
      <c r="L70" s="94"/>
      <c r="M70" s="101" t="str">
        <f t="shared" si="11"/>
        <v/>
      </c>
      <c r="N70" s="93"/>
    </row>
    <row r="71" spans="1:14" ht="12.75" customHeight="1" x14ac:dyDescent="0.2">
      <c r="A71" s="91"/>
      <c r="B71" s="105"/>
      <c r="C71" s="91"/>
      <c r="D71" s="122"/>
      <c r="E71" s="394"/>
      <c r="F71" s="91"/>
      <c r="G71" s="125"/>
      <c r="H71" s="126"/>
      <c r="I71" s="394"/>
      <c r="J71" s="91"/>
      <c r="K71" s="100" t="str">
        <f t="shared" si="10"/>
        <v/>
      </c>
      <c r="L71" s="94"/>
      <c r="M71" s="101" t="str">
        <f t="shared" si="11"/>
        <v/>
      </c>
      <c r="N71" s="93"/>
    </row>
    <row r="72" spans="1:14" ht="12.75" customHeight="1" x14ac:dyDescent="0.2">
      <c r="A72" s="91"/>
      <c r="B72" s="105"/>
      <c r="C72" s="91"/>
      <c r="D72" s="122"/>
      <c r="E72" s="394"/>
      <c r="F72" s="91"/>
      <c r="G72" s="122"/>
      <c r="H72" s="122"/>
      <c r="I72" s="394"/>
      <c r="J72" s="91"/>
      <c r="K72" s="100" t="str">
        <f t="shared" si="10"/>
        <v/>
      </c>
      <c r="L72" s="94"/>
      <c r="M72" s="101" t="str">
        <f t="shared" si="11"/>
        <v/>
      </c>
      <c r="N72" s="93"/>
    </row>
    <row r="73" spans="1:14" ht="13.5" customHeight="1" thickBot="1" x14ac:dyDescent="0.25">
      <c r="A73" s="91"/>
      <c r="B73" s="105"/>
      <c r="C73" s="91"/>
      <c r="D73" s="122"/>
      <c r="E73" s="395"/>
      <c r="F73" s="91"/>
      <c r="G73" s="122"/>
      <c r="H73" s="122"/>
      <c r="I73" s="395"/>
      <c r="J73" s="91"/>
      <c r="K73" s="100" t="str">
        <f t="shared" si="10"/>
        <v/>
      </c>
      <c r="L73" s="94"/>
      <c r="M73" s="101" t="str">
        <f t="shared" si="11"/>
        <v/>
      </c>
      <c r="N73" s="93"/>
    </row>
    <row r="74" spans="1:14" ht="13.5" thickBot="1" x14ac:dyDescent="0.25">
      <c r="A74" s="91"/>
      <c r="B74" s="203" t="s">
        <v>46</v>
      </c>
      <c r="C74" s="128"/>
      <c r="D74" s="208">
        <f>SUM(D65:D73)</f>
        <v>0</v>
      </c>
      <c r="E74" s="205"/>
      <c r="F74" s="128"/>
      <c r="G74" s="208">
        <f>SUM(G65:G73)</f>
        <v>0</v>
      </c>
      <c r="H74" s="209">
        <f>SUM(H65:H73)</f>
        <v>0</v>
      </c>
      <c r="I74" s="205">
        <f>G74+H74</f>
        <v>0</v>
      </c>
      <c r="J74" s="128"/>
      <c r="K74" s="192" t="str">
        <f>IF(D74=0,"",D74-I74)</f>
        <v/>
      </c>
      <c r="L74" s="145"/>
      <c r="M74" s="210"/>
      <c r="N74" s="93"/>
    </row>
    <row r="75" spans="1:14" ht="3.75" customHeight="1" thickBot="1" x14ac:dyDescent="0.25">
      <c r="A75" s="91"/>
      <c r="B75" s="132"/>
      <c r="C75" s="6"/>
      <c r="D75" s="133"/>
      <c r="E75" s="134"/>
      <c r="F75" s="135"/>
      <c r="G75" s="136"/>
      <c r="H75" s="136"/>
      <c r="I75" s="136"/>
      <c r="J75" s="135"/>
      <c r="K75" s="136"/>
      <c r="L75" s="135"/>
      <c r="M75" s="137"/>
      <c r="N75" s="93"/>
    </row>
    <row r="76" spans="1:14" ht="26.25" thickBot="1" x14ac:dyDescent="0.25">
      <c r="A76" s="91"/>
      <c r="B76" s="300" t="s">
        <v>122</v>
      </c>
      <c r="C76" s="92"/>
      <c r="D76" s="206" t="s">
        <v>10</v>
      </c>
      <c r="E76" s="204" t="s">
        <v>11</v>
      </c>
      <c r="F76" s="92"/>
      <c r="G76" s="357" t="str">
        <f>IF(I89=0,"",IF(D89=0,"Preencher coluna Orçamento para melhor funcionamento da Planilha.",IF(I89&lt;(D89*80%),"Sinal Verde - Abaixo do Orçado",IF(D89=I89,"Sinal Amarelo - Igual ao Orçado",IF(D89&gt;I89,"Sinal Amarelo - Próximo ao Orçado","Sinal Vermelho - Passou do Orçado")))))</f>
        <v/>
      </c>
      <c r="H76" s="358"/>
      <c r="I76" s="204" t="s">
        <v>11</v>
      </c>
      <c r="J76" s="92"/>
      <c r="K76" s="198" t="s">
        <v>10</v>
      </c>
      <c r="L76" s="138"/>
      <c r="M76" s="198" t="s">
        <v>107</v>
      </c>
      <c r="N76" s="93"/>
    </row>
    <row r="77" spans="1:14" ht="12.75" customHeight="1" x14ac:dyDescent="0.2">
      <c r="A77" s="91"/>
      <c r="B77" s="121" t="s">
        <v>32</v>
      </c>
      <c r="C77" s="91"/>
      <c r="D77" s="122"/>
      <c r="E77" s="393" t="str">
        <f>IF(D89=0,"",D89/D130)</f>
        <v/>
      </c>
      <c r="F77" s="91"/>
      <c r="G77" s="97"/>
      <c r="H77" s="99"/>
      <c r="I77" s="393" t="str">
        <f>IF(I89=0,"",I89/I130)</f>
        <v/>
      </c>
      <c r="J77" s="91"/>
      <c r="K77" s="100" t="str">
        <f t="shared" ref="K77:K88" si="12">IF(D77=0,"",(D77-G77-H77))</f>
        <v/>
      </c>
      <c r="L77" s="94"/>
      <c r="M77" s="101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93"/>
    </row>
    <row r="78" spans="1:14" x14ac:dyDescent="0.2">
      <c r="A78" s="91"/>
      <c r="B78" s="96" t="s">
        <v>33</v>
      </c>
      <c r="C78" s="91"/>
      <c r="D78" s="122"/>
      <c r="E78" s="394"/>
      <c r="F78" s="91"/>
      <c r="G78" s="97"/>
      <c r="H78" s="99"/>
      <c r="I78" s="394"/>
      <c r="J78" s="91"/>
      <c r="K78" s="100" t="str">
        <f t="shared" si="12"/>
        <v/>
      </c>
      <c r="L78" s="94"/>
      <c r="M78" s="101" t="str">
        <f t="shared" si="13"/>
        <v/>
      </c>
      <c r="N78" s="93"/>
    </row>
    <row r="79" spans="1:14" ht="12.75" customHeight="1" x14ac:dyDescent="0.2">
      <c r="A79" s="91"/>
      <c r="B79" s="96" t="s">
        <v>34</v>
      </c>
      <c r="C79" s="91"/>
      <c r="D79" s="122"/>
      <c r="E79" s="394"/>
      <c r="F79" s="91"/>
      <c r="G79" s="97"/>
      <c r="H79" s="99"/>
      <c r="I79" s="394"/>
      <c r="J79" s="91"/>
      <c r="K79" s="100" t="str">
        <f t="shared" si="12"/>
        <v/>
      </c>
      <c r="L79" s="94"/>
      <c r="M79" s="101" t="str">
        <f t="shared" si="13"/>
        <v/>
      </c>
      <c r="N79" s="93"/>
    </row>
    <row r="80" spans="1:14" ht="12.75" customHeight="1" x14ac:dyDescent="0.2">
      <c r="A80" s="91"/>
      <c r="B80" s="96" t="s">
        <v>35</v>
      </c>
      <c r="C80" s="91"/>
      <c r="D80" s="122"/>
      <c r="E80" s="394"/>
      <c r="F80" s="91"/>
      <c r="G80" s="97"/>
      <c r="H80" s="99"/>
      <c r="I80" s="394"/>
      <c r="J80" s="91"/>
      <c r="K80" s="100" t="str">
        <f t="shared" si="12"/>
        <v/>
      </c>
      <c r="L80" s="94"/>
      <c r="M80" s="101" t="str">
        <f t="shared" si="13"/>
        <v/>
      </c>
      <c r="N80" s="93"/>
    </row>
    <row r="81" spans="1:14" ht="12.75" customHeight="1" x14ac:dyDescent="0.2">
      <c r="A81" s="91"/>
      <c r="B81" s="96" t="s">
        <v>129</v>
      </c>
      <c r="C81" s="91"/>
      <c r="D81" s="122"/>
      <c r="E81" s="394"/>
      <c r="F81" s="91"/>
      <c r="G81" s="97"/>
      <c r="H81" s="99"/>
      <c r="I81" s="394"/>
      <c r="J81" s="91"/>
      <c r="K81" s="100" t="str">
        <f t="shared" si="12"/>
        <v/>
      </c>
      <c r="L81" s="94"/>
      <c r="M81" s="101" t="str">
        <f t="shared" si="13"/>
        <v/>
      </c>
      <c r="N81" s="93"/>
    </row>
    <row r="82" spans="1:14" ht="12.75" customHeight="1" x14ac:dyDescent="0.2">
      <c r="A82" s="91"/>
      <c r="B82" s="96" t="s">
        <v>36</v>
      </c>
      <c r="C82" s="91"/>
      <c r="D82" s="122"/>
      <c r="E82" s="394"/>
      <c r="F82" s="91"/>
      <c r="G82" s="97"/>
      <c r="H82" s="99"/>
      <c r="I82" s="394"/>
      <c r="J82" s="91"/>
      <c r="K82" s="100" t="str">
        <f t="shared" si="12"/>
        <v/>
      </c>
      <c r="L82" s="94"/>
      <c r="M82" s="101" t="str">
        <f t="shared" si="13"/>
        <v/>
      </c>
      <c r="N82" s="93"/>
    </row>
    <row r="83" spans="1:14" ht="12.75" customHeight="1" x14ac:dyDescent="0.2">
      <c r="A83" s="91"/>
      <c r="B83" s="96" t="s">
        <v>37</v>
      </c>
      <c r="C83" s="91"/>
      <c r="D83" s="122"/>
      <c r="E83" s="394"/>
      <c r="F83" s="91"/>
      <c r="G83" s="97"/>
      <c r="H83" s="99"/>
      <c r="I83" s="394"/>
      <c r="J83" s="91"/>
      <c r="K83" s="100" t="str">
        <f t="shared" si="12"/>
        <v/>
      </c>
      <c r="L83" s="94"/>
      <c r="M83" s="101" t="str">
        <f t="shared" si="13"/>
        <v/>
      </c>
      <c r="N83" s="93"/>
    </row>
    <row r="84" spans="1:14" ht="12.75" customHeight="1" x14ac:dyDescent="0.2">
      <c r="A84" s="91"/>
      <c r="B84" s="96" t="s">
        <v>38</v>
      </c>
      <c r="C84" s="91"/>
      <c r="D84" s="122"/>
      <c r="E84" s="394"/>
      <c r="F84" s="91"/>
      <c r="G84" s="97"/>
      <c r="H84" s="99"/>
      <c r="I84" s="394"/>
      <c r="J84" s="91"/>
      <c r="K84" s="100" t="str">
        <f t="shared" si="12"/>
        <v/>
      </c>
      <c r="L84" s="94"/>
      <c r="M84" s="101" t="str">
        <f t="shared" si="13"/>
        <v/>
      </c>
      <c r="N84" s="93"/>
    </row>
    <row r="85" spans="1:14" ht="12.75" customHeight="1" x14ac:dyDescent="0.2">
      <c r="A85" s="91"/>
      <c r="B85" s="96" t="s">
        <v>39</v>
      </c>
      <c r="C85" s="91"/>
      <c r="D85" s="122"/>
      <c r="E85" s="394"/>
      <c r="F85" s="91"/>
      <c r="G85" s="97"/>
      <c r="H85" s="99"/>
      <c r="I85" s="394"/>
      <c r="J85" s="91"/>
      <c r="K85" s="100" t="str">
        <f t="shared" si="12"/>
        <v/>
      </c>
      <c r="L85" s="94"/>
      <c r="M85" s="101" t="str">
        <f t="shared" si="13"/>
        <v/>
      </c>
      <c r="N85" s="93"/>
    </row>
    <row r="86" spans="1:14" ht="12.75" customHeight="1" x14ac:dyDescent="0.2">
      <c r="A86" s="91"/>
      <c r="B86" s="105"/>
      <c r="C86" s="91"/>
      <c r="D86" s="122"/>
      <c r="E86" s="394"/>
      <c r="F86" s="91"/>
      <c r="G86" s="122"/>
      <c r="H86" s="122"/>
      <c r="I86" s="394"/>
      <c r="J86" s="91"/>
      <c r="K86" s="100" t="str">
        <f t="shared" si="12"/>
        <v/>
      </c>
      <c r="L86" s="94"/>
      <c r="M86" s="101" t="str">
        <f t="shared" si="13"/>
        <v/>
      </c>
      <c r="N86" s="93"/>
    </row>
    <row r="87" spans="1:14" ht="12.75" customHeight="1" x14ac:dyDescent="0.2">
      <c r="A87" s="91"/>
      <c r="B87" s="105"/>
      <c r="C87" s="91"/>
      <c r="D87" s="122"/>
      <c r="E87" s="394"/>
      <c r="F87" s="91"/>
      <c r="G87" s="122"/>
      <c r="H87" s="122"/>
      <c r="I87" s="394"/>
      <c r="J87" s="91"/>
      <c r="K87" s="100" t="str">
        <f t="shared" si="12"/>
        <v/>
      </c>
      <c r="L87" s="94"/>
      <c r="M87" s="101" t="str">
        <f t="shared" si="13"/>
        <v/>
      </c>
      <c r="N87" s="93"/>
    </row>
    <row r="88" spans="1:14" ht="13.5" customHeight="1" thickBot="1" x14ac:dyDescent="0.25">
      <c r="A88" s="91"/>
      <c r="B88" s="105"/>
      <c r="C88" s="91"/>
      <c r="D88" s="122"/>
      <c r="E88" s="395"/>
      <c r="F88" s="91"/>
      <c r="G88" s="122"/>
      <c r="H88" s="122"/>
      <c r="I88" s="395"/>
      <c r="J88" s="91"/>
      <c r="K88" s="100" t="str">
        <f t="shared" si="12"/>
        <v/>
      </c>
      <c r="L88" s="94"/>
      <c r="M88" s="101" t="str">
        <f t="shared" si="13"/>
        <v/>
      </c>
      <c r="N88" s="93"/>
    </row>
    <row r="89" spans="1:14" ht="13.5" thickBot="1" x14ac:dyDescent="0.25">
      <c r="A89" s="91"/>
      <c r="B89" s="203" t="s">
        <v>49</v>
      </c>
      <c r="C89" s="128"/>
      <c r="D89" s="208">
        <f>SUM(D77:D88)</f>
        <v>0</v>
      </c>
      <c r="E89" s="205"/>
      <c r="F89" s="128"/>
      <c r="G89" s="208">
        <f>SUM(G77:G88)</f>
        <v>0</v>
      </c>
      <c r="H89" s="209">
        <f>SUM(H77:H88)</f>
        <v>0</v>
      </c>
      <c r="I89" s="205">
        <f>G89+H89</f>
        <v>0</v>
      </c>
      <c r="J89" s="128"/>
      <c r="K89" s="192" t="str">
        <f>IF(D89=0,"",D89-I89)</f>
        <v/>
      </c>
      <c r="L89" s="145"/>
      <c r="M89" s="210"/>
      <c r="N89" s="93"/>
    </row>
    <row r="90" spans="1:14" ht="3.75" customHeight="1" thickBot="1" x14ac:dyDescent="0.25">
      <c r="A90" s="91"/>
      <c r="B90" s="132"/>
      <c r="C90" s="6"/>
      <c r="D90" s="133"/>
      <c r="E90" s="134"/>
      <c r="F90" s="135"/>
      <c r="G90" s="136"/>
      <c r="H90" s="136"/>
      <c r="I90" s="136"/>
      <c r="J90" s="135"/>
      <c r="K90" s="136"/>
      <c r="L90" s="135"/>
      <c r="M90" s="137"/>
      <c r="N90" s="93"/>
    </row>
    <row r="91" spans="1:14" ht="26.25" thickBot="1" x14ac:dyDescent="0.25">
      <c r="A91" s="91"/>
      <c r="B91" s="300" t="s">
        <v>50</v>
      </c>
      <c r="C91" s="92"/>
      <c r="D91" s="206" t="s">
        <v>10</v>
      </c>
      <c r="E91" s="204" t="s">
        <v>11</v>
      </c>
      <c r="F91" s="92"/>
      <c r="G91" s="357" t="str">
        <f>IF(I100=0,"",IF(D100=0,"Preencher coluna Orçamento para melhor funcionamento da Planilha.",IF(I100&lt;(D100*80%),"Sinal Verde - Abaixo do Orçado",IF(D100=I100,"Sinal Amarelo - Igual ao Orçado",IF(D100&gt;I100,"Sinal Amarelo - Próximo ao Orçado","Sinal Vermelho - Passou do Orçado")))))</f>
        <v/>
      </c>
      <c r="H91" s="358"/>
      <c r="I91" s="204" t="s">
        <v>11</v>
      </c>
      <c r="J91" s="92"/>
      <c r="K91" s="198" t="s">
        <v>10</v>
      </c>
      <c r="L91" s="138"/>
      <c r="M91" s="198" t="s">
        <v>107</v>
      </c>
      <c r="N91" s="93"/>
    </row>
    <row r="92" spans="1:14" ht="12.75" customHeight="1" x14ac:dyDescent="0.2">
      <c r="A92" s="91"/>
      <c r="B92" s="121" t="s">
        <v>51</v>
      </c>
      <c r="C92" s="91"/>
      <c r="D92" s="122"/>
      <c r="E92" s="393" t="str">
        <f>IF(D100=0,"",D100/D130)</f>
        <v/>
      </c>
      <c r="F92" s="91"/>
      <c r="G92" s="123"/>
      <c r="H92" s="124"/>
      <c r="I92" s="393" t="str">
        <f>IF(I100=0,"",I100/I130)</f>
        <v/>
      </c>
      <c r="J92" s="91"/>
      <c r="K92" s="100" t="str">
        <f t="shared" ref="K92:K99" si="14">IF(D92=0,"",(D92-G92-H92))</f>
        <v/>
      </c>
      <c r="L92" s="94"/>
      <c r="M92" s="101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93"/>
    </row>
    <row r="93" spans="1:14" x14ac:dyDescent="0.2">
      <c r="A93" s="91"/>
      <c r="B93" s="96" t="s">
        <v>52</v>
      </c>
      <c r="C93" s="91"/>
      <c r="D93" s="122"/>
      <c r="E93" s="394"/>
      <c r="F93" s="91"/>
      <c r="G93" s="97"/>
      <c r="H93" s="99"/>
      <c r="I93" s="394"/>
      <c r="J93" s="91"/>
      <c r="K93" s="100" t="str">
        <f t="shared" si="14"/>
        <v/>
      </c>
      <c r="L93" s="94"/>
      <c r="M93" s="101" t="str">
        <f t="shared" si="15"/>
        <v/>
      </c>
      <c r="N93" s="93"/>
    </row>
    <row r="94" spans="1:14" ht="12.75" customHeight="1" x14ac:dyDescent="0.2">
      <c r="A94" s="91"/>
      <c r="B94" s="96" t="s">
        <v>130</v>
      </c>
      <c r="C94" s="91"/>
      <c r="D94" s="122"/>
      <c r="E94" s="394"/>
      <c r="F94" s="91"/>
      <c r="G94" s="97"/>
      <c r="H94" s="99"/>
      <c r="I94" s="394"/>
      <c r="J94" s="91"/>
      <c r="K94" s="100" t="str">
        <f t="shared" si="14"/>
        <v/>
      </c>
      <c r="L94" s="94"/>
      <c r="M94" s="101" t="str">
        <f t="shared" si="15"/>
        <v/>
      </c>
      <c r="N94" s="93"/>
    </row>
    <row r="95" spans="1:14" ht="12.75" customHeight="1" x14ac:dyDescent="0.2">
      <c r="A95" s="91"/>
      <c r="B95" s="96" t="s">
        <v>38</v>
      </c>
      <c r="C95" s="91"/>
      <c r="D95" s="122"/>
      <c r="E95" s="394"/>
      <c r="F95" s="91"/>
      <c r="G95" s="97"/>
      <c r="H95" s="99"/>
      <c r="I95" s="394"/>
      <c r="J95" s="91"/>
      <c r="K95" s="100" t="str">
        <f t="shared" si="14"/>
        <v/>
      </c>
      <c r="L95" s="94"/>
      <c r="M95" s="101" t="str">
        <f t="shared" si="15"/>
        <v/>
      </c>
      <c r="N95" s="93"/>
    </row>
    <row r="96" spans="1:14" ht="12.75" customHeight="1" x14ac:dyDescent="0.2">
      <c r="A96" s="91"/>
      <c r="B96" s="96" t="s">
        <v>39</v>
      </c>
      <c r="C96" s="91"/>
      <c r="D96" s="122"/>
      <c r="E96" s="394"/>
      <c r="F96" s="91"/>
      <c r="G96" s="97"/>
      <c r="H96" s="99"/>
      <c r="I96" s="394"/>
      <c r="J96" s="91"/>
      <c r="K96" s="100" t="str">
        <f t="shared" si="14"/>
        <v/>
      </c>
      <c r="L96" s="94"/>
      <c r="M96" s="101" t="str">
        <f t="shared" si="15"/>
        <v/>
      </c>
      <c r="N96" s="93"/>
    </row>
    <row r="97" spans="1:14" ht="12.75" customHeight="1" x14ac:dyDescent="0.2">
      <c r="A97" s="91"/>
      <c r="B97" s="105"/>
      <c r="C97" s="91"/>
      <c r="D97" s="122"/>
      <c r="E97" s="394"/>
      <c r="F97" s="91"/>
      <c r="G97" s="122"/>
      <c r="H97" s="122"/>
      <c r="I97" s="394"/>
      <c r="J97" s="91"/>
      <c r="K97" s="100" t="str">
        <f t="shared" si="14"/>
        <v/>
      </c>
      <c r="L97" s="94"/>
      <c r="M97" s="101" t="str">
        <f t="shared" si="15"/>
        <v/>
      </c>
      <c r="N97" s="93"/>
    </row>
    <row r="98" spans="1:14" ht="12.75" customHeight="1" x14ac:dyDescent="0.2">
      <c r="A98" s="91"/>
      <c r="B98" s="105"/>
      <c r="C98" s="91"/>
      <c r="D98" s="122"/>
      <c r="E98" s="394"/>
      <c r="F98" s="91"/>
      <c r="G98" s="122"/>
      <c r="H98" s="122"/>
      <c r="I98" s="394"/>
      <c r="J98" s="91"/>
      <c r="K98" s="100" t="str">
        <f t="shared" si="14"/>
        <v/>
      </c>
      <c r="L98" s="94"/>
      <c r="M98" s="101" t="str">
        <f t="shared" si="15"/>
        <v/>
      </c>
      <c r="N98" s="93"/>
    </row>
    <row r="99" spans="1:14" ht="13.5" customHeight="1" thickBot="1" x14ac:dyDescent="0.25">
      <c r="A99" s="91"/>
      <c r="B99" s="140"/>
      <c r="C99" s="91"/>
      <c r="D99" s="122"/>
      <c r="E99" s="395"/>
      <c r="F99" s="91"/>
      <c r="G99" s="122"/>
      <c r="H99" s="122"/>
      <c r="I99" s="395"/>
      <c r="J99" s="91"/>
      <c r="K99" s="100" t="str">
        <f t="shared" si="14"/>
        <v/>
      </c>
      <c r="L99" s="94"/>
      <c r="M99" s="101" t="str">
        <f t="shared" si="15"/>
        <v/>
      </c>
      <c r="N99" s="93"/>
    </row>
    <row r="100" spans="1:14" ht="13.5" thickBot="1" x14ac:dyDescent="0.25">
      <c r="A100" s="91"/>
      <c r="B100" s="207" t="s">
        <v>53</v>
      </c>
      <c r="C100" s="128"/>
      <c r="D100" s="208">
        <f>SUM(D92:D99)</f>
        <v>0</v>
      </c>
      <c r="E100" s="205"/>
      <c r="F100" s="128"/>
      <c r="G100" s="208">
        <f>SUM(G92:G99)</f>
        <v>0</v>
      </c>
      <c r="H100" s="209">
        <f>SUM(H92:H99)</f>
        <v>0</v>
      </c>
      <c r="I100" s="205">
        <f>G100+H100</f>
        <v>0</v>
      </c>
      <c r="J100" s="128"/>
      <c r="K100" s="192" t="str">
        <f>IF(D100=0,"",D100-I100)</f>
        <v/>
      </c>
      <c r="L100" s="145"/>
      <c r="M100" s="210"/>
      <c r="N100" s="93"/>
    </row>
    <row r="101" spans="1:14" ht="3.75" customHeight="1" thickBot="1" x14ac:dyDescent="0.25">
      <c r="A101" s="91"/>
      <c r="B101" s="132"/>
      <c r="C101" s="6"/>
      <c r="D101" s="133"/>
      <c r="E101" s="134"/>
      <c r="F101" s="135"/>
      <c r="G101" s="136"/>
      <c r="H101" s="136"/>
      <c r="I101" s="136"/>
      <c r="J101" s="135"/>
      <c r="K101" s="136"/>
      <c r="L101" s="135"/>
      <c r="M101" s="137"/>
      <c r="N101" s="93"/>
    </row>
    <row r="102" spans="1:14" ht="26.25" thickBot="1" x14ac:dyDescent="0.25">
      <c r="A102" s="91"/>
      <c r="B102" s="300" t="s">
        <v>110</v>
      </c>
      <c r="C102" s="92"/>
      <c r="D102" s="206" t="s">
        <v>10</v>
      </c>
      <c r="E102" s="204" t="s">
        <v>11</v>
      </c>
      <c r="F102" s="92"/>
      <c r="G102" s="357" t="str">
        <f>IF(I114=0,"",IF(D114=0,"Preencher coluna Orçamento para melhor funcionamento da Planilha.",IF(I114&lt;(D114*80%),"Sinal Verde - Abaixo do Orçado",IF(D114=I114,"Sinal Amarelo - Igual ao Orçado",IF(D114&gt;I114,"Sinal Amarelo - Próximo ao Orçado","Sinal Vermelho - Passou do Orçado")))))</f>
        <v/>
      </c>
      <c r="H102" s="358"/>
      <c r="I102" s="204" t="s">
        <v>11</v>
      </c>
      <c r="J102" s="92"/>
      <c r="K102" s="198" t="s">
        <v>10</v>
      </c>
      <c r="L102" s="138"/>
      <c r="M102" s="198" t="s">
        <v>107</v>
      </c>
      <c r="N102" s="93"/>
    </row>
    <row r="103" spans="1:14" x14ac:dyDescent="0.2">
      <c r="A103" s="91"/>
      <c r="B103" s="121" t="s">
        <v>54</v>
      </c>
      <c r="C103" s="91"/>
      <c r="D103" s="122"/>
      <c r="E103" s="393" t="str">
        <f>IF(D114=0,"",D114/D130)</f>
        <v/>
      </c>
      <c r="F103" s="91"/>
      <c r="G103" s="97"/>
      <c r="H103" s="99"/>
      <c r="I103" s="393" t="str">
        <f>IF(I114=0,"",I114/I130)</f>
        <v/>
      </c>
      <c r="J103" s="91"/>
      <c r="K103" s="100" t="str">
        <f t="shared" ref="K103:K113" si="16">IF(D103=0,"",(D103-G103-H103))</f>
        <v/>
      </c>
      <c r="L103" s="94"/>
      <c r="M103" s="101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93"/>
    </row>
    <row r="104" spans="1:14" x14ac:dyDescent="0.2">
      <c r="A104" s="91"/>
      <c r="B104" s="96"/>
      <c r="C104" s="91"/>
      <c r="D104" s="122"/>
      <c r="E104" s="394"/>
      <c r="F104" s="91"/>
      <c r="G104" s="97"/>
      <c r="H104" s="99"/>
      <c r="I104" s="394"/>
      <c r="J104" s="91"/>
      <c r="K104" s="100" t="str">
        <f t="shared" si="16"/>
        <v/>
      </c>
      <c r="L104" s="94"/>
      <c r="M104" s="101" t="str">
        <f t="shared" si="17"/>
        <v/>
      </c>
      <c r="N104" s="93"/>
    </row>
    <row r="105" spans="1:14" x14ac:dyDescent="0.2">
      <c r="A105" s="91"/>
      <c r="B105" s="96"/>
      <c r="C105" s="91"/>
      <c r="D105" s="122"/>
      <c r="E105" s="394"/>
      <c r="F105" s="91"/>
      <c r="G105" s="97"/>
      <c r="H105" s="99"/>
      <c r="I105" s="394"/>
      <c r="J105" s="91"/>
      <c r="K105" s="100" t="str">
        <f t="shared" si="16"/>
        <v/>
      </c>
      <c r="L105" s="94"/>
      <c r="M105" s="101" t="str">
        <f t="shared" si="17"/>
        <v/>
      </c>
      <c r="N105" s="93"/>
    </row>
    <row r="106" spans="1:14" x14ac:dyDescent="0.2">
      <c r="A106" s="91"/>
      <c r="B106" s="96"/>
      <c r="C106" s="91"/>
      <c r="D106" s="122"/>
      <c r="E106" s="394"/>
      <c r="F106" s="91"/>
      <c r="G106" s="97"/>
      <c r="H106" s="99"/>
      <c r="I106" s="394"/>
      <c r="J106" s="91"/>
      <c r="K106" s="100" t="str">
        <f t="shared" si="16"/>
        <v/>
      </c>
      <c r="L106" s="94"/>
      <c r="M106" s="101" t="str">
        <f t="shared" si="17"/>
        <v/>
      </c>
      <c r="N106" s="93"/>
    </row>
    <row r="107" spans="1:14" x14ac:dyDescent="0.2">
      <c r="A107" s="91"/>
      <c r="B107" s="96"/>
      <c r="C107" s="91"/>
      <c r="D107" s="122"/>
      <c r="E107" s="394"/>
      <c r="F107" s="91"/>
      <c r="G107" s="97"/>
      <c r="H107" s="99"/>
      <c r="I107" s="394"/>
      <c r="J107" s="91"/>
      <c r="K107" s="100" t="str">
        <f t="shared" si="16"/>
        <v/>
      </c>
      <c r="L107" s="94"/>
      <c r="M107" s="101" t="str">
        <f t="shared" si="17"/>
        <v/>
      </c>
      <c r="N107" s="93"/>
    </row>
    <row r="108" spans="1:14" x14ac:dyDescent="0.2">
      <c r="A108" s="91"/>
      <c r="B108" s="96"/>
      <c r="C108" s="91"/>
      <c r="D108" s="122"/>
      <c r="E108" s="394"/>
      <c r="F108" s="91"/>
      <c r="G108" s="97"/>
      <c r="H108" s="99"/>
      <c r="I108" s="394"/>
      <c r="J108" s="91"/>
      <c r="K108" s="100" t="str">
        <f t="shared" si="16"/>
        <v/>
      </c>
      <c r="L108" s="94"/>
      <c r="M108" s="101" t="str">
        <f t="shared" si="17"/>
        <v/>
      </c>
      <c r="N108" s="93"/>
    </row>
    <row r="109" spans="1:14" x14ac:dyDescent="0.2">
      <c r="A109" s="91"/>
      <c r="B109" s="96"/>
      <c r="C109" s="91"/>
      <c r="D109" s="122"/>
      <c r="E109" s="394"/>
      <c r="F109" s="91"/>
      <c r="G109" s="122"/>
      <c r="H109" s="122"/>
      <c r="I109" s="394"/>
      <c r="J109" s="91"/>
      <c r="K109" s="100" t="str">
        <f t="shared" si="16"/>
        <v/>
      </c>
      <c r="L109" s="94"/>
      <c r="M109" s="101" t="str">
        <f t="shared" si="17"/>
        <v/>
      </c>
      <c r="N109" s="93"/>
    </row>
    <row r="110" spans="1:14" x14ac:dyDescent="0.2">
      <c r="A110" s="91"/>
      <c r="B110" s="96"/>
      <c r="C110" s="91"/>
      <c r="D110" s="122"/>
      <c r="E110" s="394"/>
      <c r="F110" s="91"/>
      <c r="G110" s="122"/>
      <c r="H110" s="122"/>
      <c r="I110" s="394"/>
      <c r="J110" s="91"/>
      <c r="K110" s="100" t="str">
        <f t="shared" si="16"/>
        <v/>
      </c>
      <c r="L110" s="94"/>
      <c r="M110" s="101" t="str">
        <f t="shared" si="17"/>
        <v/>
      </c>
      <c r="N110" s="93"/>
    </row>
    <row r="111" spans="1:14" x14ac:dyDescent="0.2">
      <c r="A111" s="91"/>
      <c r="B111" s="96"/>
      <c r="C111" s="91"/>
      <c r="D111" s="122"/>
      <c r="E111" s="394"/>
      <c r="F111" s="91"/>
      <c r="G111" s="122"/>
      <c r="H111" s="122"/>
      <c r="I111" s="394"/>
      <c r="J111" s="91"/>
      <c r="K111" s="100" t="str">
        <f t="shared" si="16"/>
        <v/>
      </c>
      <c r="L111" s="94"/>
      <c r="M111" s="101" t="str">
        <f t="shared" si="17"/>
        <v/>
      </c>
      <c r="N111" s="93"/>
    </row>
    <row r="112" spans="1:14" x14ac:dyDescent="0.2">
      <c r="A112" s="91"/>
      <c r="B112" s="96"/>
      <c r="C112" s="91"/>
      <c r="D112" s="122"/>
      <c r="E112" s="394"/>
      <c r="F112" s="91"/>
      <c r="G112" s="122"/>
      <c r="H112" s="122"/>
      <c r="I112" s="394"/>
      <c r="J112" s="91"/>
      <c r="K112" s="100" t="str">
        <f t="shared" si="16"/>
        <v/>
      </c>
      <c r="L112" s="94"/>
      <c r="M112" s="101" t="str">
        <f t="shared" si="17"/>
        <v/>
      </c>
      <c r="N112" s="93"/>
    </row>
    <row r="113" spans="1:14" ht="13.5" thickBot="1" x14ac:dyDescent="0.25">
      <c r="A113" s="91"/>
      <c r="B113" s="140"/>
      <c r="C113" s="91"/>
      <c r="D113" s="122"/>
      <c r="E113" s="395"/>
      <c r="F113" s="91"/>
      <c r="G113" s="122"/>
      <c r="H113" s="122"/>
      <c r="I113" s="395"/>
      <c r="J113" s="91"/>
      <c r="K113" s="100" t="str">
        <f t="shared" si="16"/>
        <v/>
      </c>
      <c r="L113" s="94"/>
      <c r="M113" s="101" t="str">
        <f t="shared" si="17"/>
        <v/>
      </c>
      <c r="N113" s="93"/>
    </row>
    <row r="114" spans="1:14" ht="13.5" thickBot="1" x14ac:dyDescent="0.25">
      <c r="A114" s="91"/>
      <c r="B114" s="203" t="s">
        <v>55</v>
      </c>
      <c r="C114" s="128"/>
      <c r="D114" s="208">
        <f>SUM(D103:D113)</f>
        <v>0</v>
      </c>
      <c r="E114" s="205"/>
      <c r="F114" s="128"/>
      <c r="G114" s="208">
        <f>SUM(G103:G113)</f>
        <v>0</v>
      </c>
      <c r="H114" s="209">
        <f>SUM(H103:H113)</f>
        <v>0</v>
      </c>
      <c r="I114" s="205">
        <f>G114+H114</f>
        <v>0</v>
      </c>
      <c r="J114" s="128"/>
      <c r="K114" s="192" t="str">
        <f>IF(D114=0,"",D114-I114)</f>
        <v/>
      </c>
      <c r="L114" s="145"/>
      <c r="M114" s="210"/>
      <c r="N114" s="93"/>
    </row>
    <row r="115" spans="1:14" ht="3.75" customHeight="1" thickBot="1" x14ac:dyDescent="0.25">
      <c r="A115" s="91"/>
      <c r="B115" s="132"/>
      <c r="C115" s="6"/>
      <c r="D115" s="133"/>
      <c r="E115" s="134"/>
      <c r="F115" s="135"/>
      <c r="G115" s="136"/>
      <c r="H115" s="136"/>
      <c r="I115" s="136"/>
      <c r="J115" s="135"/>
      <c r="K115" s="136"/>
      <c r="L115" s="135"/>
      <c r="M115" s="137"/>
      <c r="N115" s="93"/>
    </row>
    <row r="116" spans="1:14" ht="26.25" thickBot="1" x14ac:dyDescent="0.25">
      <c r="A116" s="91"/>
      <c r="B116" s="300" t="s">
        <v>56</v>
      </c>
      <c r="C116" s="92"/>
      <c r="D116" s="206" t="s">
        <v>10</v>
      </c>
      <c r="E116" s="204" t="s">
        <v>11</v>
      </c>
      <c r="F116" s="92"/>
      <c r="G116" s="357" t="str">
        <f>IF(I128=0,"",IF(D128=0,"Preencher coluna Orçamento para melhor funcionamento da Planilha.",IF(I128&lt;(D128*80%),"Sinal Verde - Abaixo do Orçado",IF(D128=I128,"Sinal Amarelo - Igual ao Orçado",IF(D128&gt;I128,"Sinal Amarelo - Próximo ao Orçado","Sinal Vermelho - Passou do Orçado")))))</f>
        <v/>
      </c>
      <c r="H116" s="358"/>
      <c r="I116" s="204" t="s">
        <v>11</v>
      </c>
      <c r="J116" s="92"/>
      <c r="K116" s="198" t="s">
        <v>10</v>
      </c>
      <c r="L116" s="138"/>
      <c r="M116" s="198" t="s">
        <v>107</v>
      </c>
      <c r="N116" s="93"/>
    </row>
    <row r="117" spans="1:14" ht="12.75" customHeight="1" x14ac:dyDescent="0.2">
      <c r="A117" s="91"/>
      <c r="B117" s="121"/>
      <c r="C117" s="91"/>
      <c r="D117" s="122"/>
      <c r="E117" s="393" t="str">
        <f>IF(D128=0,"",D128/D130)</f>
        <v/>
      </c>
      <c r="F117" s="91"/>
      <c r="G117" s="122"/>
      <c r="H117" s="122"/>
      <c r="I117" s="393" t="str">
        <f>IF(I128=0,"",I128/I130)</f>
        <v/>
      </c>
      <c r="J117" s="91"/>
      <c r="K117" s="100" t="str">
        <f t="shared" ref="K117:K127" si="18">IF(D117=0,"",(D117-G117-H117))</f>
        <v/>
      </c>
      <c r="L117" s="94"/>
      <c r="M117" s="101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93"/>
    </row>
    <row r="118" spans="1:14" x14ac:dyDescent="0.2">
      <c r="A118" s="91"/>
      <c r="B118" s="96"/>
      <c r="C118" s="91"/>
      <c r="D118" s="122"/>
      <c r="E118" s="394"/>
      <c r="F118" s="91"/>
      <c r="G118" s="122"/>
      <c r="H118" s="122"/>
      <c r="I118" s="394"/>
      <c r="J118" s="91"/>
      <c r="K118" s="100" t="str">
        <f t="shared" si="18"/>
        <v/>
      </c>
      <c r="L118" s="94"/>
      <c r="M118" s="101" t="str">
        <f t="shared" si="19"/>
        <v/>
      </c>
      <c r="N118" s="93"/>
    </row>
    <row r="119" spans="1:14" ht="12.75" customHeight="1" x14ac:dyDescent="0.2">
      <c r="A119" s="91"/>
      <c r="B119" s="96"/>
      <c r="C119" s="91"/>
      <c r="D119" s="122"/>
      <c r="E119" s="394"/>
      <c r="F119" s="91"/>
      <c r="G119" s="122"/>
      <c r="H119" s="122"/>
      <c r="I119" s="394"/>
      <c r="J119" s="91"/>
      <c r="K119" s="100" t="str">
        <f t="shared" si="18"/>
        <v/>
      </c>
      <c r="L119" s="94"/>
      <c r="M119" s="101" t="str">
        <f t="shared" si="19"/>
        <v/>
      </c>
      <c r="N119" s="93"/>
    </row>
    <row r="120" spans="1:14" ht="12.75" customHeight="1" x14ac:dyDescent="0.2">
      <c r="A120" s="91"/>
      <c r="B120" s="96"/>
      <c r="C120" s="91"/>
      <c r="D120" s="122"/>
      <c r="E120" s="394"/>
      <c r="F120" s="91"/>
      <c r="G120" s="122"/>
      <c r="H120" s="122"/>
      <c r="I120" s="394"/>
      <c r="J120" s="91"/>
      <c r="K120" s="100" t="str">
        <f t="shared" si="18"/>
        <v/>
      </c>
      <c r="L120" s="94"/>
      <c r="M120" s="101" t="str">
        <f t="shared" si="19"/>
        <v/>
      </c>
      <c r="N120" s="93"/>
    </row>
    <row r="121" spans="1:14" ht="12.75" customHeight="1" x14ac:dyDescent="0.2">
      <c r="A121" s="91"/>
      <c r="B121" s="96"/>
      <c r="C121" s="91"/>
      <c r="D121" s="122"/>
      <c r="E121" s="394"/>
      <c r="F121" s="91"/>
      <c r="G121" s="122"/>
      <c r="H121" s="122"/>
      <c r="I121" s="394"/>
      <c r="J121" s="91"/>
      <c r="K121" s="100" t="str">
        <f t="shared" si="18"/>
        <v/>
      </c>
      <c r="L121" s="94"/>
      <c r="M121" s="101" t="str">
        <f t="shared" si="19"/>
        <v/>
      </c>
      <c r="N121" s="93"/>
    </row>
    <row r="122" spans="1:14" ht="12.75" customHeight="1" x14ac:dyDescent="0.2">
      <c r="A122" s="91"/>
      <c r="B122" s="96"/>
      <c r="C122" s="91"/>
      <c r="D122" s="122"/>
      <c r="E122" s="394"/>
      <c r="F122" s="91"/>
      <c r="G122" s="122"/>
      <c r="H122" s="122"/>
      <c r="I122" s="394"/>
      <c r="J122" s="91"/>
      <c r="K122" s="100" t="str">
        <f t="shared" si="18"/>
        <v/>
      </c>
      <c r="L122" s="94"/>
      <c r="M122" s="101" t="str">
        <f t="shared" si="19"/>
        <v/>
      </c>
      <c r="N122" s="93"/>
    </row>
    <row r="123" spans="1:14" ht="12.75" customHeight="1" x14ac:dyDescent="0.2">
      <c r="A123" s="91"/>
      <c r="B123" s="96"/>
      <c r="C123" s="91"/>
      <c r="D123" s="122"/>
      <c r="E123" s="394"/>
      <c r="F123" s="91"/>
      <c r="G123" s="122"/>
      <c r="H123" s="122"/>
      <c r="I123" s="394"/>
      <c r="J123" s="91"/>
      <c r="K123" s="100" t="str">
        <f t="shared" si="18"/>
        <v/>
      </c>
      <c r="L123" s="94"/>
      <c r="M123" s="101" t="str">
        <f t="shared" si="19"/>
        <v/>
      </c>
      <c r="N123" s="93"/>
    </row>
    <row r="124" spans="1:14" ht="12.75" customHeight="1" x14ac:dyDescent="0.2">
      <c r="A124" s="91"/>
      <c r="B124" s="96"/>
      <c r="C124" s="91"/>
      <c r="D124" s="122"/>
      <c r="E124" s="394"/>
      <c r="F124" s="91"/>
      <c r="G124" s="122"/>
      <c r="H124" s="122"/>
      <c r="I124" s="394"/>
      <c r="J124" s="91"/>
      <c r="K124" s="100" t="str">
        <f t="shared" si="18"/>
        <v/>
      </c>
      <c r="L124" s="94"/>
      <c r="M124" s="101" t="str">
        <f t="shared" si="19"/>
        <v/>
      </c>
      <c r="N124" s="93"/>
    </row>
    <row r="125" spans="1:14" ht="12.75" customHeight="1" x14ac:dyDescent="0.2">
      <c r="A125" s="91"/>
      <c r="B125" s="96"/>
      <c r="C125" s="91"/>
      <c r="D125" s="122"/>
      <c r="E125" s="394"/>
      <c r="F125" s="91"/>
      <c r="G125" s="122"/>
      <c r="H125" s="122"/>
      <c r="I125" s="394"/>
      <c r="J125" s="91"/>
      <c r="K125" s="100" t="str">
        <f t="shared" si="18"/>
        <v/>
      </c>
      <c r="L125" s="94"/>
      <c r="M125" s="101" t="str">
        <f t="shared" si="19"/>
        <v/>
      </c>
      <c r="N125" s="93"/>
    </row>
    <row r="126" spans="1:14" ht="12.75" customHeight="1" x14ac:dyDescent="0.2">
      <c r="A126" s="91"/>
      <c r="B126" s="96"/>
      <c r="C126" s="91"/>
      <c r="D126" s="122"/>
      <c r="E126" s="394"/>
      <c r="F126" s="91"/>
      <c r="G126" s="122"/>
      <c r="H126" s="122"/>
      <c r="I126" s="394"/>
      <c r="J126" s="91"/>
      <c r="K126" s="100" t="str">
        <f t="shared" si="18"/>
        <v/>
      </c>
      <c r="L126" s="94"/>
      <c r="M126" s="101" t="str">
        <f t="shared" si="19"/>
        <v/>
      </c>
      <c r="N126" s="93"/>
    </row>
    <row r="127" spans="1:14" ht="13.5" customHeight="1" thickBot="1" x14ac:dyDescent="0.25">
      <c r="A127" s="91"/>
      <c r="B127" s="140"/>
      <c r="C127" s="91"/>
      <c r="D127" s="122"/>
      <c r="E127" s="395"/>
      <c r="F127" s="91"/>
      <c r="G127" s="122"/>
      <c r="H127" s="122"/>
      <c r="I127" s="395"/>
      <c r="J127" s="91"/>
      <c r="K127" s="100" t="str">
        <f t="shared" si="18"/>
        <v/>
      </c>
      <c r="L127" s="94"/>
      <c r="M127" s="101" t="str">
        <f t="shared" si="19"/>
        <v/>
      </c>
      <c r="N127" s="93"/>
    </row>
    <row r="128" spans="1:14" ht="13.5" customHeight="1" thickBot="1" x14ac:dyDescent="0.25">
      <c r="A128" s="91"/>
      <c r="B128" s="203" t="s">
        <v>57</v>
      </c>
      <c r="C128" s="128"/>
      <c r="D128" s="208">
        <f>SUM(D117:D127)</f>
        <v>0</v>
      </c>
      <c r="E128" s="205"/>
      <c r="F128" s="128"/>
      <c r="G128" s="208">
        <f>SUM(G117:G127)</f>
        <v>0</v>
      </c>
      <c r="H128" s="209">
        <f>SUM(H117:H127)</f>
        <v>0</v>
      </c>
      <c r="I128" s="205">
        <f>G128+H128</f>
        <v>0</v>
      </c>
      <c r="J128" s="128"/>
      <c r="K128" s="192" t="str">
        <f>IF(D128=0,"",D128-I128)</f>
        <v/>
      </c>
      <c r="L128" s="145"/>
      <c r="M128" s="210"/>
      <c r="N128" s="93"/>
    </row>
    <row r="129" spans="1:15" ht="6.75" customHeight="1" thickBot="1" x14ac:dyDescent="0.25">
      <c r="A129" s="91"/>
      <c r="B129" s="132"/>
      <c r="C129" s="6"/>
      <c r="D129" s="133"/>
      <c r="E129" s="134"/>
      <c r="F129" s="135"/>
      <c r="G129" s="136"/>
      <c r="H129" s="136"/>
      <c r="I129" s="136"/>
      <c r="J129" s="135"/>
      <c r="K129" s="147"/>
      <c r="L129" s="135"/>
      <c r="M129" s="148"/>
      <c r="N129" s="93"/>
    </row>
    <row r="130" spans="1:15" x14ac:dyDescent="0.2">
      <c r="A130" s="91"/>
      <c r="B130" s="216" t="s">
        <v>58</v>
      </c>
      <c r="C130" s="92"/>
      <c r="D130" s="215">
        <f>D28+D39+D50+D62+D74+D89+D100+D114+D128</f>
        <v>0</v>
      </c>
      <c r="E130" s="214"/>
      <c r="F130" s="92"/>
      <c r="G130" s="215">
        <f>G28+G39+G50+G62+G74+G89+G100+G114+G128</f>
        <v>0</v>
      </c>
      <c r="H130" s="215">
        <f>H28+H39+H50+H62+H74+H89+H100+H114+H128</f>
        <v>0</v>
      </c>
      <c r="I130" s="214">
        <f>G130+H130</f>
        <v>0</v>
      </c>
      <c r="J130" s="92"/>
      <c r="K130" s="213" t="str">
        <f>IF(D130=0,"",D130-I130)</f>
        <v/>
      </c>
      <c r="L130" s="92"/>
      <c r="M130" s="213"/>
      <c r="N130" s="93"/>
    </row>
    <row r="131" spans="1:15" ht="6" customHeight="1" x14ac:dyDescent="0.2">
      <c r="A131" s="91"/>
      <c r="B131" s="149"/>
      <c r="C131" s="91"/>
      <c r="D131" s="150"/>
      <c r="E131" s="151"/>
      <c r="F131" s="91"/>
      <c r="G131" s="150"/>
      <c r="H131" s="152"/>
      <c r="I131" s="151"/>
      <c r="J131" s="91"/>
      <c r="K131" s="97"/>
      <c r="L131" s="91"/>
      <c r="M131" s="153"/>
      <c r="N131" s="93"/>
    </row>
    <row r="132" spans="1:15" ht="13.5" thickBot="1" x14ac:dyDescent="0.25">
      <c r="A132" s="91"/>
      <c r="B132" s="217" t="s">
        <v>59</v>
      </c>
      <c r="C132" s="128"/>
      <c r="D132" s="218">
        <f>D11-D130</f>
        <v>0</v>
      </c>
      <c r="E132" s="219"/>
      <c r="F132" s="128"/>
      <c r="G132" s="218">
        <f>G11-G130</f>
        <v>0</v>
      </c>
      <c r="H132" s="220">
        <f>H11-H130</f>
        <v>0</v>
      </c>
      <c r="I132" s="219">
        <f>G132+H132</f>
        <v>0</v>
      </c>
      <c r="J132" s="128"/>
      <c r="K132" s="218" t="str">
        <f>IF(D132=0,"",D132-I132)</f>
        <v/>
      </c>
      <c r="L132" s="128"/>
      <c r="M132" s="221"/>
      <c r="N132" s="93"/>
    </row>
    <row r="133" spans="1:15" ht="3.75" customHeight="1" thickBot="1" x14ac:dyDescent="0.25">
      <c r="A133" s="15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155"/>
    </row>
    <row r="134" spans="1:15" ht="7.5" customHeight="1" thickBo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"/>
    </row>
    <row r="135" spans="1:15" ht="3.75" customHeight="1" thickBot="1" x14ac:dyDescent="0.25">
      <c r="A135" s="88"/>
      <c r="B135" s="4"/>
      <c r="C135" s="156"/>
      <c r="D135" s="156"/>
      <c r="E135" s="156"/>
      <c r="F135" s="156"/>
      <c r="G135" s="4"/>
      <c r="H135" s="4"/>
      <c r="I135" s="4"/>
      <c r="J135" s="156"/>
      <c r="K135" s="156"/>
      <c r="L135" s="4"/>
      <c r="M135" s="156"/>
      <c r="N135" s="89"/>
    </row>
    <row r="136" spans="1:15" ht="13.15" customHeight="1" x14ac:dyDescent="0.2">
      <c r="A136" s="142"/>
      <c r="B136" s="390" t="s">
        <v>176</v>
      </c>
      <c r="C136" s="391"/>
      <c r="D136" s="391"/>
      <c r="E136" s="392"/>
      <c r="F136" s="93"/>
      <c r="G136" s="527" t="s">
        <v>60</v>
      </c>
      <c r="H136" s="528"/>
      <c r="I136" s="529"/>
      <c r="J136" s="91"/>
      <c r="K136" s="359" t="s">
        <v>182</v>
      </c>
      <c r="L136" s="360"/>
      <c r="M136" s="361"/>
      <c r="N136" s="93"/>
    </row>
    <row r="137" spans="1:15" ht="13.15" customHeight="1" x14ac:dyDescent="0.2">
      <c r="A137" s="142"/>
      <c r="B137" s="368" t="s">
        <v>124</v>
      </c>
      <c r="C137" s="369"/>
      <c r="D137" s="369"/>
      <c r="E137" s="370"/>
      <c r="F137" s="93"/>
      <c r="G137" s="552" t="str">
        <f>IF((G11+H11)=0,"",G11+H11)</f>
        <v/>
      </c>
      <c r="H137" s="555"/>
      <c r="I137" s="556"/>
      <c r="J137" s="91"/>
      <c r="K137" s="362"/>
      <c r="L137" s="363"/>
      <c r="M137" s="364"/>
      <c r="N137" s="93"/>
    </row>
    <row r="138" spans="1:15" ht="13.15" customHeight="1" x14ac:dyDescent="0.2">
      <c r="A138" s="142"/>
      <c r="B138" s="368" t="s">
        <v>61</v>
      </c>
      <c r="C138" s="369"/>
      <c r="D138" s="369"/>
      <c r="E138" s="370"/>
      <c r="F138" s="93"/>
      <c r="G138" s="406" t="str">
        <f>IF((G130+H130)=0,"",G130+H130)</f>
        <v/>
      </c>
      <c r="H138" s="557"/>
      <c r="I138" s="558"/>
      <c r="J138" s="91"/>
      <c r="K138" s="362"/>
      <c r="L138" s="363"/>
      <c r="M138" s="364"/>
      <c r="N138" s="93"/>
    </row>
    <row r="139" spans="1:15" ht="13.9" customHeight="1" thickBot="1" x14ac:dyDescent="0.25">
      <c r="A139" s="142"/>
      <c r="B139" s="421" t="s">
        <v>125</v>
      </c>
      <c r="C139" s="422"/>
      <c r="D139" s="422"/>
      <c r="E139" s="423"/>
      <c r="F139" s="93"/>
      <c r="G139" s="515" t="str">
        <f>IF(I11=0,"",(IF(I130=0,"",(G137-G138))))</f>
        <v/>
      </c>
      <c r="H139" s="516"/>
      <c r="I139" s="517"/>
      <c r="J139" s="91"/>
      <c r="K139" s="362"/>
      <c r="L139" s="363"/>
      <c r="M139" s="364"/>
      <c r="N139" s="93"/>
    </row>
    <row r="140" spans="1:15" s="2" customFormat="1" ht="9" customHeight="1" thickBot="1" x14ac:dyDescent="0.25">
      <c r="A140" s="91"/>
      <c r="B140" s="3"/>
      <c r="C140" s="4"/>
      <c r="D140" s="1"/>
      <c r="E140" s="5"/>
      <c r="F140" s="91"/>
      <c r="G140" s="1"/>
      <c r="H140" s="1"/>
      <c r="I140" s="1"/>
      <c r="J140" s="91"/>
      <c r="K140" s="362"/>
      <c r="L140" s="363"/>
      <c r="M140" s="364"/>
      <c r="N140" s="93"/>
    </row>
    <row r="141" spans="1:15" s="2" customFormat="1" ht="15.75" x14ac:dyDescent="0.2">
      <c r="A141" s="91"/>
      <c r="B141" s="396" t="s">
        <v>62</v>
      </c>
      <c r="C141" s="397"/>
      <c r="D141" s="397"/>
      <c r="E141" s="398"/>
      <c r="F141" s="91"/>
      <c r="G141" s="429" t="str">
        <f>IF(G139="","",IF(G139&lt;0,"Toma de Conta Informa:",IF(G139=0,"Toma de Conta Informa:","Toma de Conta Informa:")))</f>
        <v/>
      </c>
      <c r="H141" s="430"/>
      <c r="I141" s="431"/>
      <c r="J141" s="91"/>
      <c r="K141" s="362"/>
      <c r="L141" s="363"/>
      <c r="M141" s="364"/>
      <c r="N141" s="93"/>
    </row>
    <row r="142" spans="1:15" s="1" customFormat="1" ht="16.5" thickBot="1" x14ac:dyDescent="0.25">
      <c r="A142" s="91"/>
      <c r="B142" s="399"/>
      <c r="C142" s="400"/>
      <c r="D142" s="400"/>
      <c r="E142" s="401"/>
      <c r="F142" s="91"/>
      <c r="G142" s="518" t="str">
        <f>IF(G139="","",IF(G139&lt;0,"Atenção - Resultado Mensal Negativo",IF(G139=0,"Nem Positivo nem Negativo - No Limite","Parabéns - Resultado Mensal Positivo")))</f>
        <v/>
      </c>
      <c r="H142" s="519"/>
      <c r="I142" s="520"/>
      <c r="J142" s="91"/>
      <c r="K142" s="365"/>
      <c r="L142" s="366"/>
      <c r="M142" s="367"/>
      <c r="N142" s="93"/>
    </row>
    <row r="143" spans="1:15" s="2" customFormat="1" ht="3.75" customHeight="1" thickBot="1" x14ac:dyDescent="0.25">
      <c r="A143" s="154"/>
      <c r="B143" s="143"/>
      <c r="C143" s="143"/>
      <c r="D143" s="143"/>
      <c r="E143" s="143"/>
      <c r="F143" s="143"/>
      <c r="G143" s="4"/>
      <c r="H143" s="4"/>
      <c r="I143" s="4"/>
      <c r="J143" s="143"/>
      <c r="K143" s="143"/>
      <c r="L143" s="143"/>
      <c r="M143" s="143"/>
      <c r="N143" s="155"/>
    </row>
    <row r="144" spans="1:15" s="2" customFormat="1" ht="7.5" customHeight="1" thickBot="1" x14ac:dyDescent="0.25">
      <c r="A144" s="157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5"/>
      <c r="N144" s="5"/>
    </row>
    <row r="145" spans="1:14" s="2" customFormat="1" ht="3.75" customHeight="1" thickBot="1" x14ac:dyDescent="0.25">
      <c r="A145" s="158"/>
      <c r="B145" s="222"/>
      <c r="C145" s="160"/>
      <c r="D145" s="222"/>
      <c r="E145" s="222"/>
      <c r="F145" s="160"/>
      <c r="G145" s="222"/>
      <c r="H145" s="222"/>
      <c r="I145" s="222"/>
      <c r="J145" s="160"/>
      <c r="K145" s="159"/>
      <c r="L145" s="160"/>
      <c r="M145" s="159"/>
      <c r="N145" s="161"/>
    </row>
    <row r="146" spans="1:14" ht="13.9" customHeight="1" thickBot="1" x14ac:dyDescent="0.25">
      <c r="A146" s="142"/>
      <c r="B146" s="426" t="s">
        <v>126</v>
      </c>
      <c r="C146" s="427"/>
      <c r="D146" s="427"/>
      <c r="E146" s="428"/>
      <c r="F146" s="93"/>
      <c r="G146" s="375" t="s">
        <v>63</v>
      </c>
      <c r="H146" s="513"/>
      <c r="I146" s="514"/>
      <c r="J146" s="91"/>
      <c r="K146" s="531"/>
      <c r="L146" s="532"/>
      <c r="M146" s="533"/>
      <c r="N146" s="93"/>
    </row>
    <row r="147" spans="1:14" s="2" customFormat="1" ht="13.9" customHeight="1" thickBot="1" x14ac:dyDescent="0.25">
      <c r="A147" s="142"/>
      <c r="B147" s="450" t="s">
        <v>64</v>
      </c>
      <c r="C147" s="451"/>
      <c r="D147" s="451"/>
      <c r="E147" s="452"/>
      <c r="F147" s="93"/>
      <c r="G147" s="432">
        <v>0.2</v>
      </c>
      <c r="H147" s="433"/>
      <c r="I147" s="434"/>
      <c r="J147" s="91"/>
      <c r="K147" s="534"/>
      <c r="L147" s="535"/>
      <c r="M147" s="536"/>
      <c r="N147" s="93"/>
    </row>
    <row r="148" spans="1:14" s="2" customFormat="1" ht="9" customHeight="1" thickBot="1" x14ac:dyDescent="0.25">
      <c r="A148" s="142"/>
      <c r="B148" s="3"/>
      <c r="C148" s="6"/>
      <c r="D148" s="1"/>
      <c r="E148" s="5"/>
      <c r="F148" s="93"/>
      <c r="G148" s="1"/>
      <c r="H148" s="1"/>
      <c r="I148" s="1"/>
      <c r="J148" s="91"/>
      <c r="K148" s="534"/>
      <c r="L148" s="535"/>
      <c r="M148" s="536"/>
      <c r="N148" s="93"/>
    </row>
    <row r="149" spans="1:14" s="2" customFormat="1" ht="13.9" customHeight="1" thickBot="1" x14ac:dyDescent="0.25">
      <c r="A149" s="142"/>
      <c r="B149" s="426" t="s">
        <v>65</v>
      </c>
      <c r="C149" s="427"/>
      <c r="D149" s="427"/>
      <c r="E149" s="428"/>
      <c r="F149" s="93"/>
      <c r="G149" s="375" t="s">
        <v>66</v>
      </c>
      <c r="H149" s="513"/>
      <c r="I149" s="514"/>
      <c r="J149" s="91"/>
      <c r="K149" s="534"/>
      <c r="L149" s="535"/>
      <c r="M149" s="536"/>
      <c r="N149" s="93"/>
    </row>
    <row r="150" spans="1:14" ht="13.15" customHeight="1" x14ac:dyDescent="0.2">
      <c r="A150" s="142"/>
      <c r="B150" s="524" t="s">
        <v>108</v>
      </c>
      <c r="C150" s="525"/>
      <c r="D150" s="525"/>
      <c r="E150" s="526"/>
      <c r="F150" s="93"/>
      <c r="G150" s="424">
        <v>0</v>
      </c>
      <c r="H150" s="424"/>
      <c r="I150" s="425"/>
      <c r="J150" s="91"/>
      <c r="K150" s="534"/>
      <c r="L150" s="535"/>
      <c r="M150" s="536"/>
      <c r="N150" s="93"/>
    </row>
    <row r="151" spans="1:14" ht="13.9" customHeight="1" thickBot="1" x14ac:dyDescent="0.25">
      <c r="A151" s="142"/>
      <c r="B151" s="521" t="s">
        <v>109</v>
      </c>
      <c r="C151" s="522"/>
      <c r="D151" s="522"/>
      <c r="E151" s="523"/>
      <c r="F151" s="93"/>
      <c r="G151" s="482">
        <v>0</v>
      </c>
      <c r="H151" s="482"/>
      <c r="I151" s="483"/>
      <c r="J151" s="91"/>
      <c r="K151" s="534"/>
      <c r="L151" s="535"/>
      <c r="M151" s="536"/>
      <c r="N151" s="93"/>
    </row>
    <row r="152" spans="1:14" ht="13.9" customHeight="1" thickBot="1" x14ac:dyDescent="0.25">
      <c r="A152" s="142"/>
      <c r="B152" s="495" t="s">
        <v>67</v>
      </c>
      <c r="C152" s="496"/>
      <c r="D152" s="496"/>
      <c r="E152" s="497"/>
      <c r="F152" s="93"/>
      <c r="G152" s="375">
        <f>G150+G151</f>
        <v>0</v>
      </c>
      <c r="H152" s="484"/>
      <c r="I152" s="485"/>
      <c r="J152" s="91"/>
      <c r="K152" s="534"/>
      <c r="L152" s="535"/>
      <c r="M152" s="536"/>
      <c r="N152" s="93"/>
    </row>
    <row r="153" spans="1:14" ht="3.75" customHeight="1" thickBot="1" x14ac:dyDescent="0.25">
      <c r="A153" s="142"/>
      <c r="B153" s="3"/>
      <c r="C153" s="6"/>
      <c r="D153" s="1"/>
      <c r="E153" s="5"/>
      <c r="F153" s="93"/>
      <c r="G153" s="450"/>
      <c r="H153" s="480"/>
      <c r="I153" s="481"/>
      <c r="J153" s="91"/>
      <c r="K153" s="534"/>
      <c r="L153" s="535"/>
      <c r="M153" s="536"/>
      <c r="N153" s="93"/>
    </row>
    <row r="154" spans="1:14" ht="13.9" customHeight="1" thickBot="1" x14ac:dyDescent="0.25">
      <c r="A154" s="142"/>
      <c r="B154" s="426" t="s">
        <v>114</v>
      </c>
      <c r="C154" s="427"/>
      <c r="D154" s="427"/>
      <c r="E154" s="428"/>
      <c r="F154" s="93"/>
      <c r="G154" s="530">
        <f>IF(I11&lt;=0,0,IF(G139&lt;0,"Resultado Negativo. Não é possível fazer aplicação. ",ROUND((G152/I11),2)))</f>
        <v>0</v>
      </c>
      <c r="H154" s="484"/>
      <c r="I154" s="485"/>
      <c r="J154" s="91"/>
      <c r="K154" s="534"/>
      <c r="L154" s="535"/>
      <c r="M154" s="536"/>
      <c r="N154" s="93"/>
    </row>
    <row r="155" spans="1:14" ht="9" customHeight="1" x14ac:dyDescent="0.2">
      <c r="A155" s="142"/>
      <c r="B155" s="7"/>
      <c r="C155" s="8"/>
      <c r="D155" s="9"/>
      <c r="E155" s="10"/>
      <c r="F155" s="93"/>
      <c r="G155" s="2"/>
      <c r="H155" s="2"/>
      <c r="I155" s="2"/>
      <c r="J155" s="91"/>
      <c r="K155" s="534"/>
      <c r="L155" s="535"/>
      <c r="M155" s="536"/>
      <c r="N155" s="93"/>
    </row>
    <row r="156" spans="1:14" ht="16.149999999999999" customHeight="1" thickBot="1" x14ac:dyDescent="0.25">
      <c r="A156" s="142"/>
      <c r="B156" s="501" t="s">
        <v>68</v>
      </c>
      <c r="C156" s="502"/>
      <c r="D156" s="502"/>
      <c r="E156" s="503"/>
      <c r="F156" s="93"/>
      <c r="G156" s="498" t="str">
        <f>IF(G139&lt;0,"",IF(G152&lt;=0,"",IF(G154&lt;G147,"Atenção - Meta não cumprida","Parabéns - Meta cumprida")))</f>
        <v/>
      </c>
      <c r="H156" s="499"/>
      <c r="I156" s="500"/>
      <c r="J156" s="91"/>
      <c r="K156" s="537"/>
      <c r="L156" s="538"/>
      <c r="M156" s="539"/>
      <c r="N156" s="93"/>
    </row>
    <row r="157" spans="1:14" ht="3.75" customHeight="1" thickBot="1" x14ac:dyDescent="0.25">
      <c r="A157" s="154"/>
      <c r="B157" s="162"/>
      <c r="C157" s="143"/>
      <c r="D157" s="162"/>
      <c r="E157" s="162"/>
      <c r="F157" s="143"/>
      <c r="G157" s="162"/>
      <c r="H157" s="162"/>
      <c r="I157" s="163"/>
      <c r="J157" s="143"/>
      <c r="K157" s="162"/>
      <c r="L157" s="143"/>
      <c r="M157" s="162"/>
      <c r="N157" s="155"/>
    </row>
    <row r="158" spans="1:14" ht="7.5" customHeight="1" thickBot="1" x14ac:dyDescent="0.25">
      <c r="A158" s="157"/>
      <c r="B158" s="11"/>
      <c r="C158" s="12"/>
      <c r="D158" s="11"/>
      <c r="E158" s="11"/>
      <c r="F158" s="12"/>
      <c r="G158" s="11"/>
      <c r="H158" s="11"/>
      <c r="I158" s="11"/>
      <c r="J158" s="12"/>
      <c r="K158" s="11"/>
      <c r="L158" s="12"/>
      <c r="M158" s="13"/>
      <c r="N158" s="164"/>
    </row>
    <row r="159" spans="1:14" ht="3.75" customHeight="1" thickBot="1" x14ac:dyDescent="0.25">
      <c r="A159" s="88"/>
      <c r="B159" s="156"/>
      <c r="C159" s="4"/>
      <c r="D159" s="156"/>
      <c r="E159" s="156"/>
      <c r="F159" s="156"/>
      <c r="G159" s="4"/>
      <c r="H159" s="4"/>
      <c r="I159" s="4"/>
      <c r="J159" s="156"/>
      <c r="K159" s="156"/>
      <c r="L159" s="4"/>
      <c r="M159" s="156"/>
      <c r="N159" s="89"/>
    </row>
    <row r="160" spans="1:14" ht="12.75" customHeight="1" x14ac:dyDescent="0.2">
      <c r="A160" s="91"/>
      <c r="B160" s="504"/>
      <c r="C160" s="505"/>
      <c r="D160" s="505"/>
      <c r="E160" s="506"/>
      <c r="F160" s="91"/>
      <c r="G160" s="158"/>
      <c r="H160" s="160"/>
      <c r="I160" s="161"/>
      <c r="J160" s="91"/>
      <c r="K160" s="543" t="s">
        <v>69</v>
      </c>
      <c r="L160" s="544"/>
      <c r="M160" s="545"/>
      <c r="N160" s="93"/>
    </row>
    <row r="161" spans="1:14" ht="12.75" customHeight="1" x14ac:dyDescent="0.2">
      <c r="A161" s="91"/>
      <c r="B161" s="507"/>
      <c r="C161" s="508"/>
      <c r="D161" s="508"/>
      <c r="E161" s="509"/>
      <c r="F161" s="91"/>
      <c r="G161" s="165"/>
      <c r="H161" s="2"/>
      <c r="I161" s="166"/>
      <c r="J161" s="91"/>
      <c r="K161" s="546"/>
      <c r="L161" s="547"/>
      <c r="M161" s="548"/>
      <c r="N161" s="93"/>
    </row>
    <row r="162" spans="1:14" ht="12.75" customHeight="1" x14ac:dyDescent="0.2">
      <c r="A162" s="91"/>
      <c r="B162" s="507"/>
      <c r="C162" s="508"/>
      <c r="D162" s="508"/>
      <c r="E162" s="509"/>
      <c r="F162" s="91"/>
      <c r="G162" s="165"/>
      <c r="H162" s="2"/>
      <c r="I162" s="166"/>
      <c r="J162" s="91"/>
      <c r="K162" s="546"/>
      <c r="L162" s="547"/>
      <c r="M162" s="548"/>
      <c r="N162" s="93"/>
    </row>
    <row r="163" spans="1:14" ht="12.75" customHeight="1" x14ac:dyDescent="0.2">
      <c r="A163" s="91"/>
      <c r="B163" s="507"/>
      <c r="C163" s="508"/>
      <c r="D163" s="508"/>
      <c r="E163" s="509"/>
      <c r="F163" s="91"/>
      <c r="G163" s="165" t="s">
        <v>9</v>
      </c>
      <c r="H163" s="2">
        <f>I28</f>
        <v>0</v>
      </c>
      <c r="I163" s="166"/>
      <c r="J163" s="91"/>
      <c r="K163" s="546"/>
      <c r="L163" s="547"/>
      <c r="M163" s="548"/>
      <c r="N163" s="93"/>
    </row>
    <row r="164" spans="1:14" ht="12.75" customHeight="1" x14ac:dyDescent="0.2">
      <c r="A164" s="91"/>
      <c r="B164" s="507"/>
      <c r="C164" s="508"/>
      <c r="D164" s="508"/>
      <c r="E164" s="509"/>
      <c r="F164" s="91"/>
      <c r="G164" s="165" t="s">
        <v>23</v>
      </c>
      <c r="H164" s="2">
        <f>I39</f>
        <v>0</v>
      </c>
      <c r="I164" s="166"/>
      <c r="J164" s="91"/>
      <c r="K164" s="546"/>
      <c r="L164" s="547"/>
      <c r="M164" s="548"/>
      <c r="N164" s="93"/>
    </row>
    <row r="165" spans="1:14" ht="12.75" customHeight="1" x14ac:dyDescent="0.2">
      <c r="A165" s="91"/>
      <c r="B165" s="507"/>
      <c r="C165" s="508"/>
      <c r="D165" s="508"/>
      <c r="E165" s="509"/>
      <c r="F165" s="91"/>
      <c r="G165" s="165" t="s">
        <v>27</v>
      </c>
      <c r="H165" s="2">
        <f>I50</f>
        <v>0</v>
      </c>
      <c r="I165" s="166"/>
      <c r="J165" s="91"/>
      <c r="K165" s="546"/>
      <c r="L165" s="547"/>
      <c r="M165" s="548"/>
      <c r="N165" s="93"/>
    </row>
    <row r="166" spans="1:14" ht="12.75" customHeight="1" x14ac:dyDescent="0.2">
      <c r="A166" s="91"/>
      <c r="B166" s="507"/>
      <c r="C166" s="508"/>
      <c r="D166" s="508"/>
      <c r="E166" s="509"/>
      <c r="F166" s="91"/>
      <c r="G166" s="165" t="s">
        <v>121</v>
      </c>
      <c r="H166" s="2">
        <f>I62</f>
        <v>0</v>
      </c>
      <c r="I166" s="166"/>
      <c r="J166" s="91"/>
      <c r="K166" s="546"/>
      <c r="L166" s="547"/>
      <c r="M166" s="548"/>
      <c r="N166" s="93"/>
    </row>
    <row r="167" spans="1:14" ht="12.75" customHeight="1" x14ac:dyDescent="0.2">
      <c r="A167" s="91"/>
      <c r="B167" s="507"/>
      <c r="C167" s="508"/>
      <c r="D167" s="508"/>
      <c r="E167" s="509"/>
      <c r="F167" s="91"/>
      <c r="G167" s="165" t="s">
        <v>70</v>
      </c>
      <c r="H167" s="2">
        <f>I74</f>
        <v>0</v>
      </c>
      <c r="I167" s="166"/>
      <c r="J167" s="91"/>
      <c r="K167" s="546"/>
      <c r="L167" s="547"/>
      <c r="M167" s="548"/>
      <c r="N167" s="93"/>
    </row>
    <row r="168" spans="1:14" ht="12.75" customHeight="1" x14ac:dyDescent="0.2">
      <c r="A168" s="91"/>
      <c r="B168" s="507"/>
      <c r="C168" s="508"/>
      <c r="D168" s="508"/>
      <c r="E168" s="509"/>
      <c r="F168" s="91"/>
      <c r="G168" s="165" t="s">
        <v>122</v>
      </c>
      <c r="H168" s="2">
        <f>I89</f>
        <v>0</v>
      </c>
      <c r="I168" s="166"/>
      <c r="J168" s="91"/>
      <c r="K168" s="546"/>
      <c r="L168" s="547"/>
      <c r="M168" s="548"/>
      <c r="N168" s="93"/>
    </row>
    <row r="169" spans="1:14" ht="12.75" customHeight="1" x14ac:dyDescent="0.2">
      <c r="A169" s="91"/>
      <c r="B169" s="507"/>
      <c r="C169" s="508"/>
      <c r="D169" s="508"/>
      <c r="E169" s="509"/>
      <c r="F169" s="91"/>
      <c r="G169" s="165" t="s">
        <v>50</v>
      </c>
      <c r="H169" s="2">
        <f>I100</f>
        <v>0</v>
      </c>
      <c r="I169" s="166"/>
      <c r="J169" s="91"/>
      <c r="K169" s="546"/>
      <c r="L169" s="547"/>
      <c r="M169" s="548"/>
      <c r="N169" s="93"/>
    </row>
    <row r="170" spans="1:14" ht="12.75" customHeight="1" x14ac:dyDescent="0.2">
      <c r="A170" s="91"/>
      <c r="B170" s="507"/>
      <c r="C170" s="508"/>
      <c r="D170" s="508"/>
      <c r="E170" s="509"/>
      <c r="F170" s="91"/>
      <c r="G170" s="165" t="s">
        <v>117</v>
      </c>
      <c r="H170" s="2">
        <f>I114</f>
        <v>0</v>
      </c>
      <c r="I170" s="166"/>
      <c r="J170" s="91"/>
      <c r="K170" s="546"/>
      <c r="L170" s="547"/>
      <c r="M170" s="548"/>
      <c r="N170" s="93"/>
    </row>
    <row r="171" spans="1:14" ht="12.75" customHeight="1" x14ac:dyDescent="0.2">
      <c r="A171" s="91"/>
      <c r="B171" s="507"/>
      <c r="C171" s="508"/>
      <c r="D171" s="508"/>
      <c r="E171" s="509"/>
      <c r="F171" s="91"/>
      <c r="G171" s="165" t="s">
        <v>71</v>
      </c>
      <c r="H171" s="2">
        <f>I128</f>
        <v>0</v>
      </c>
      <c r="I171" s="166"/>
      <c r="J171" s="91"/>
      <c r="K171" s="546"/>
      <c r="L171" s="547"/>
      <c r="M171" s="548"/>
      <c r="N171" s="93"/>
    </row>
    <row r="172" spans="1:14" ht="12.75" customHeight="1" x14ac:dyDescent="0.2">
      <c r="A172" s="91"/>
      <c r="B172" s="507"/>
      <c r="C172" s="508"/>
      <c r="D172" s="508"/>
      <c r="E172" s="509"/>
      <c r="F172" s="91"/>
      <c r="G172" s="165"/>
      <c r="H172" s="2"/>
      <c r="I172" s="166"/>
      <c r="J172" s="91"/>
      <c r="K172" s="546"/>
      <c r="L172" s="547"/>
      <c r="M172" s="548"/>
      <c r="N172" s="93"/>
    </row>
    <row r="173" spans="1:14" ht="13.5" customHeight="1" thickBot="1" x14ac:dyDescent="0.25">
      <c r="A173" s="91"/>
      <c r="B173" s="510"/>
      <c r="C173" s="511"/>
      <c r="D173" s="511"/>
      <c r="E173" s="512"/>
      <c r="F173" s="91"/>
      <c r="G173" s="167"/>
      <c r="H173" s="168"/>
      <c r="I173" s="169"/>
      <c r="J173" s="91"/>
      <c r="K173" s="549"/>
      <c r="L173" s="550"/>
      <c r="M173" s="551"/>
      <c r="N173" s="93"/>
    </row>
    <row r="174" spans="1:14" ht="3.75" customHeight="1" thickBot="1" x14ac:dyDescent="0.25">
      <c r="A174" s="91"/>
      <c r="B174" s="170"/>
      <c r="C174" s="4"/>
      <c r="D174" s="11"/>
      <c r="E174" s="13"/>
      <c r="F174" s="91"/>
      <c r="G174" s="2"/>
      <c r="H174" s="2"/>
      <c r="I174" s="2"/>
      <c r="J174" s="91"/>
      <c r="K174" s="14"/>
      <c r="L174" s="4"/>
      <c r="M174" s="13"/>
      <c r="N174" s="93"/>
    </row>
    <row r="175" spans="1:14" ht="13.5" customHeight="1" thickBot="1" x14ac:dyDescent="0.25">
      <c r="A175" s="91"/>
      <c r="B175" s="381" t="s">
        <v>113</v>
      </c>
      <c r="C175" s="382"/>
      <c r="D175" s="382"/>
      <c r="E175" s="383"/>
      <c r="F175" s="91"/>
      <c r="G175" s="375" t="s">
        <v>113</v>
      </c>
      <c r="H175" s="376"/>
      <c r="I175" s="377"/>
      <c r="J175" s="91"/>
      <c r="K175" s="559" t="s">
        <v>158</v>
      </c>
      <c r="L175" s="560"/>
      <c r="M175" s="561"/>
      <c r="N175" s="93"/>
    </row>
    <row r="176" spans="1:14" ht="12.75" customHeight="1" x14ac:dyDescent="0.2">
      <c r="A176" s="91"/>
      <c r="B176" s="384"/>
      <c r="C176" s="385"/>
      <c r="D176" s="385"/>
      <c r="E176" s="386"/>
      <c r="F176" s="91"/>
      <c r="G176" s="66">
        <f>Out!G180</f>
        <v>0</v>
      </c>
      <c r="H176" s="67">
        <f>Out!H180</f>
        <v>0</v>
      </c>
      <c r="I176" s="173" t="s">
        <v>72</v>
      </c>
      <c r="J176" s="91"/>
      <c r="K176" s="562"/>
      <c r="L176" s="563"/>
      <c r="M176" s="564"/>
      <c r="N176" s="93"/>
    </row>
    <row r="177" spans="1:14" x14ac:dyDescent="0.2">
      <c r="A177" s="91"/>
      <c r="B177" s="384"/>
      <c r="C177" s="385"/>
      <c r="D177" s="385"/>
      <c r="E177" s="386"/>
      <c r="F177" s="91"/>
      <c r="G177" s="225">
        <v>0</v>
      </c>
      <c r="H177" s="226">
        <v>0</v>
      </c>
      <c r="I177" s="174" t="s">
        <v>73</v>
      </c>
      <c r="J177" s="91"/>
      <c r="K177" s="562"/>
      <c r="L177" s="563"/>
      <c r="M177" s="564"/>
      <c r="N177" s="93"/>
    </row>
    <row r="178" spans="1:14" x14ac:dyDescent="0.2">
      <c r="A178" s="91"/>
      <c r="B178" s="384"/>
      <c r="C178" s="385"/>
      <c r="D178" s="385"/>
      <c r="E178" s="386"/>
      <c r="F178" s="91"/>
      <c r="G178" s="175">
        <v>0</v>
      </c>
      <c r="H178" s="176">
        <v>0</v>
      </c>
      <c r="I178" s="174" t="s">
        <v>74</v>
      </c>
      <c r="J178" s="91"/>
      <c r="K178" s="562"/>
      <c r="L178" s="563"/>
      <c r="M178" s="564"/>
      <c r="N178" s="93"/>
    </row>
    <row r="179" spans="1:14" x14ac:dyDescent="0.2">
      <c r="A179" s="91"/>
      <c r="B179" s="384"/>
      <c r="C179" s="385"/>
      <c r="D179" s="385"/>
      <c r="E179" s="386"/>
      <c r="F179" s="91"/>
      <c r="G179" s="225">
        <v>0</v>
      </c>
      <c r="H179" s="226">
        <v>0</v>
      </c>
      <c r="I179" s="174" t="s">
        <v>75</v>
      </c>
      <c r="J179" s="91"/>
      <c r="K179" s="562"/>
      <c r="L179" s="563"/>
      <c r="M179" s="564"/>
      <c r="N179" s="93"/>
    </row>
    <row r="180" spans="1:14" ht="13.5" thickBot="1" x14ac:dyDescent="0.25">
      <c r="A180" s="91"/>
      <c r="B180" s="384"/>
      <c r="C180" s="385"/>
      <c r="D180" s="385"/>
      <c r="E180" s="386"/>
      <c r="F180" s="91"/>
      <c r="G180" s="177">
        <f>G176+G177-G178+G179</f>
        <v>0</v>
      </c>
      <c r="H180" s="178">
        <f>H176+H177-H178+H179</f>
        <v>0</v>
      </c>
      <c r="I180" s="179" t="s">
        <v>76</v>
      </c>
      <c r="J180" s="91"/>
      <c r="K180" s="565"/>
      <c r="L180" s="566"/>
      <c r="M180" s="567"/>
      <c r="N180" s="93"/>
    </row>
    <row r="181" spans="1:14" ht="7.5" customHeight="1" thickBot="1" x14ac:dyDescent="0.25">
      <c r="A181" s="91"/>
      <c r="B181" s="384"/>
      <c r="C181" s="385"/>
      <c r="D181" s="385"/>
      <c r="E181" s="386"/>
      <c r="F181" s="91"/>
      <c r="G181" s="165"/>
      <c r="H181" s="2"/>
      <c r="I181" s="166"/>
      <c r="J181" s="91"/>
      <c r="K181" s="14"/>
      <c r="L181" s="4"/>
      <c r="M181" s="13"/>
      <c r="N181" s="93"/>
    </row>
    <row r="182" spans="1:14" ht="13.5" thickBot="1" x14ac:dyDescent="0.25">
      <c r="A182" s="91"/>
      <c r="B182" s="387"/>
      <c r="C182" s="388"/>
      <c r="D182" s="388"/>
      <c r="E182" s="389"/>
      <c r="F182" s="91"/>
      <c r="G182" s="371">
        <f>G180+H180</f>
        <v>0</v>
      </c>
      <c r="H182" s="372"/>
      <c r="I182" s="223" t="s">
        <v>77</v>
      </c>
      <c r="J182" s="91"/>
      <c r="K182" s="378"/>
      <c r="L182" s="379"/>
      <c r="M182" s="380"/>
      <c r="N182" s="93"/>
    </row>
    <row r="183" spans="1:14" ht="3.75" customHeight="1" thickBot="1" x14ac:dyDescent="0.25">
      <c r="A183" s="91"/>
      <c r="B183" s="170"/>
      <c r="C183" s="4"/>
      <c r="D183" s="11"/>
      <c r="E183" s="13"/>
      <c r="F183" s="91"/>
      <c r="G183" s="2"/>
      <c r="H183" s="2"/>
      <c r="I183" s="2"/>
      <c r="J183" s="91"/>
      <c r="K183" s="14"/>
      <c r="L183" s="4"/>
      <c r="M183" s="13"/>
      <c r="N183" s="93"/>
    </row>
    <row r="184" spans="1:14" ht="13.5" customHeight="1" thickBot="1" x14ac:dyDescent="0.25">
      <c r="A184" s="91"/>
      <c r="B184" s="381" t="s">
        <v>83</v>
      </c>
      <c r="C184" s="382"/>
      <c r="D184" s="382"/>
      <c r="E184" s="383"/>
      <c r="F184" s="91"/>
      <c r="G184" s="375" t="s">
        <v>83</v>
      </c>
      <c r="H184" s="376"/>
      <c r="I184" s="377"/>
      <c r="J184" s="91"/>
      <c r="K184" s="471"/>
      <c r="L184" s="472"/>
      <c r="M184" s="473"/>
      <c r="N184" s="93"/>
    </row>
    <row r="185" spans="1:14" ht="12.75" customHeight="1" x14ac:dyDescent="0.2">
      <c r="A185" s="91"/>
      <c r="B185" s="384"/>
      <c r="C185" s="385"/>
      <c r="D185" s="385"/>
      <c r="E185" s="386"/>
      <c r="F185" s="91"/>
      <c r="G185" s="66">
        <f>Out!G189</f>
        <v>0</v>
      </c>
      <c r="H185" s="67">
        <f>Out!H189</f>
        <v>0</v>
      </c>
      <c r="I185" s="173" t="s">
        <v>72</v>
      </c>
      <c r="J185" s="91"/>
      <c r="K185" s="474"/>
      <c r="L185" s="475"/>
      <c r="M185" s="476"/>
      <c r="N185" s="93"/>
    </row>
    <row r="186" spans="1:14" ht="12.75" customHeight="1" x14ac:dyDescent="0.2">
      <c r="A186" s="91"/>
      <c r="B186" s="384"/>
      <c r="C186" s="385"/>
      <c r="D186" s="385"/>
      <c r="E186" s="386"/>
      <c r="F186" s="91"/>
      <c r="G186" s="225">
        <v>0</v>
      </c>
      <c r="H186" s="226">
        <v>0</v>
      </c>
      <c r="I186" s="174" t="s">
        <v>81</v>
      </c>
      <c r="J186" s="91"/>
      <c r="K186" s="474"/>
      <c r="L186" s="475"/>
      <c r="M186" s="476"/>
      <c r="N186" s="93"/>
    </row>
    <row r="187" spans="1:14" ht="12.75" customHeight="1" x14ac:dyDescent="0.2">
      <c r="A187" s="91"/>
      <c r="B187" s="384"/>
      <c r="C187" s="385"/>
      <c r="D187" s="385"/>
      <c r="E187" s="386"/>
      <c r="F187" s="91"/>
      <c r="G187" s="225">
        <v>0</v>
      </c>
      <c r="H187" s="226">
        <v>0</v>
      </c>
      <c r="I187" s="174" t="s">
        <v>82</v>
      </c>
      <c r="J187" s="91"/>
      <c r="K187" s="474"/>
      <c r="L187" s="475"/>
      <c r="M187" s="476"/>
      <c r="N187" s="93"/>
    </row>
    <row r="188" spans="1:14" ht="12.75" customHeight="1" x14ac:dyDescent="0.2">
      <c r="A188" s="91"/>
      <c r="B188" s="384"/>
      <c r="C188" s="385"/>
      <c r="D188" s="385"/>
      <c r="E188" s="386"/>
      <c r="F188" s="91"/>
      <c r="G188" s="225">
        <v>0</v>
      </c>
      <c r="H188" s="226">
        <v>0</v>
      </c>
      <c r="I188" s="174" t="s">
        <v>84</v>
      </c>
      <c r="J188" s="91"/>
      <c r="K188" s="474"/>
      <c r="L188" s="475"/>
      <c r="M188" s="476"/>
      <c r="N188" s="93"/>
    </row>
    <row r="189" spans="1:14" ht="13.5" customHeight="1" thickBot="1" x14ac:dyDescent="0.25">
      <c r="A189" s="91"/>
      <c r="B189" s="384"/>
      <c r="C189" s="385"/>
      <c r="D189" s="385"/>
      <c r="E189" s="386"/>
      <c r="F189" s="91"/>
      <c r="G189" s="177">
        <f>G185+G186+G187+G188</f>
        <v>0</v>
      </c>
      <c r="H189" s="177">
        <f>H185+H186+H187+H188</f>
        <v>0</v>
      </c>
      <c r="I189" s="179" t="s">
        <v>76</v>
      </c>
      <c r="J189" s="91"/>
      <c r="K189" s="477"/>
      <c r="L189" s="478"/>
      <c r="M189" s="479"/>
      <c r="N189" s="93"/>
    </row>
    <row r="190" spans="1:14" ht="7.5" customHeight="1" thickBot="1" x14ac:dyDescent="0.25">
      <c r="A190" s="91"/>
      <c r="B190" s="384"/>
      <c r="C190" s="385"/>
      <c r="D190" s="385"/>
      <c r="E190" s="386"/>
      <c r="F190" s="91"/>
      <c r="G190" s="165"/>
      <c r="H190" s="2"/>
      <c r="I190" s="166"/>
      <c r="J190" s="91"/>
      <c r="K190" s="14"/>
      <c r="L190" s="4"/>
      <c r="M190" s="13"/>
      <c r="N190" s="93"/>
    </row>
    <row r="191" spans="1:14" ht="13.5" customHeight="1" thickBot="1" x14ac:dyDescent="0.25">
      <c r="A191" s="91"/>
      <c r="B191" s="387"/>
      <c r="C191" s="388"/>
      <c r="D191" s="388"/>
      <c r="E191" s="389"/>
      <c r="F191" s="91"/>
      <c r="G191" s="371">
        <f>G189+H189</f>
        <v>0</v>
      </c>
      <c r="H191" s="372"/>
      <c r="I191" s="223" t="s">
        <v>116</v>
      </c>
      <c r="J191" s="91"/>
      <c r="K191" s="378"/>
      <c r="L191" s="379"/>
      <c r="M191" s="380"/>
      <c r="N191" s="93"/>
    </row>
    <row r="192" spans="1:14" ht="3.75" customHeight="1" thickBot="1" x14ac:dyDescent="0.25">
      <c r="A192" s="91"/>
      <c r="B192" s="170"/>
      <c r="C192" s="4"/>
      <c r="D192" s="11"/>
      <c r="E192" s="13"/>
      <c r="F192" s="91"/>
      <c r="G192" s="2"/>
      <c r="H192" s="2"/>
      <c r="I192" s="2"/>
      <c r="J192" s="91"/>
      <c r="K192" s="14"/>
      <c r="L192" s="4"/>
      <c r="M192" s="13"/>
      <c r="N192" s="93"/>
    </row>
    <row r="193" spans="1:14" ht="13.5" customHeight="1" thickBot="1" x14ac:dyDescent="0.25">
      <c r="A193" s="91"/>
      <c r="B193" s="486" t="s">
        <v>80</v>
      </c>
      <c r="C193" s="487"/>
      <c r="D193" s="487"/>
      <c r="E193" s="488"/>
      <c r="F193" s="91"/>
      <c r="G193" s="540" t="s">
        <v>85</v>
      </c>
      <c r="H193" s="541"/>
      <c r="I193" s="542"/>
      <c r="J193" s="91"/>
      <c r="K193" s="462" t="s">
        <v>166</v>
      </c>
      <c r="L193" s="463"/>
      <c r="M193" s="464"/>
      <c r="N193" s="93"/>
    </row>
    <row r="194" spans="1:14" ht="12.75" customHeight="1" x14ac:dyDescent="0.2">
      <c r="A194" s="91"/>
      <c r="B194" s="489"/>
      <c r="C194" s="490"/>
      <c r="D194" s="490"/>
      <c r="E194" s="491"/>
      <c r="F194" s="91"/>
      <c r="G194" s="66">
        <f>Out!G198</f>
        <v>0</v>
      </c>
      <c r="H194" s="67">
        <f>Out!H198</f>
        <v>0</v>
      </c>
      <c r="I194" s="173" t="s">
        <v>72</v>
      </c>
      <c r="J194" s="91"/>
      <c r="K194" s="465"/>
      <c r="L194" s="466"/>
      <c r="M194" s="467"/>
      <c r="N194" s="93"/>
    </row>
    <row r="195" spans="1:14" ht="12.75" customHeight="1" x14ac:dyDescent="0.2">
      <c r="A195" s="91"/>
      <c r="B195" s="489"/>
      <c r="C195" s="490"/>
      <c r="D195" s="490"/>
      <c r="E195" s="491"/>
      <c r="F195" s="91"/>
      <c r="G195" s="225">
        <v>0</v>
      </c>
      <c r="H195" s="226">
        <v>0</v>
      </c>
      <c r="I195" s="174" t="s">
        <v>73</v>
      </c>
      <c r="J195" s="91"/>
      <c r="K195" s="465"/>
      <c r="L195" s="466"/>
      <c r="M195" s="467"/>
      <c r="N195" s="93"/>
    </row>
    <row r="196" spans="1:14" ht="12.75" customHeight="1" x14ac:dyDescent="0.2">
      <c r="A196" s="91"/>
      <c r="B196" s="489"/>
      <c r="C196" s="490"/>
      <c r="D196" s="490"/>
      <c r="E196" s="491"/>
      <c r="F196" s="91"/>
      <c r="G196" s="175">
        <v>0</v>
      </c>
      <c r="H196" s="176">
        <v>0</v>
      </c>
      <c r="I196" s="174" t="s">
        <v>74</v>
      </c>
      <c r="J196" s="91"/>
      <c r="K196" s="465"/>
      <c r="L196" s="466"/>
      <c r="M196" s="467"/>
      <c r="N196" s="93"/>
    </row>
    <row r="197" spans="1:14" ht="12.75" customHeight="1" x14ac:dyDescent="0.2">
      <c r="A197" s="91"/>
      <c r="B197" s="489"/>
      <c r="C197" s="490"/>
      <c r="D197" s="490"/>
      <c r="E197" s="491"/>
      <c r="F197" s="91"/>
      <c r="G197" s="225">
        <v>0</v>
      </c>
      <c r="H197" s="226">
        <v>0</v>
      </c>
      <c r="I197" s="174" t="s">
        <v>75</v>
      </c>
      <c r="J197" s="91"/>
      <c r="K197" s="465"/>
      <c r="L197" s="466"/>
      <c r="M197" s="467"/>
      <c r="N197" s="93"/>
    </row>
    <row r="198" spans="1:14" ht="13.5" customHeight="1" thickBot="1" x14ac:dyDescent="0.25">
      <c r="A198" s="91"/>
      <c r="B198" s="489"/>
      <c r="C198" s="490"/>
      <c r="D198" s="490"/>
      <c r="E198" s="491"/>
      <c r="F198" s="91"/>
      <c r="G198" s="177">
        <f>G194+G195-G196+G197</f>
        <v>0</v>
      </c>
      <c r="H198" s="178">
        <f>H194+H195-H196+H197</f>
        <v>0</v>
      </c>
      <c r="I198" s="179" t="s">
        <v>76</v>
      </c>
      <c r="J198" s="91"/>
      <c r="K198" s="468"/>
      <c r="L198" s="469"/>
      <c r="M198" s="470"/>
      <c r="N198" s="93"/>
    </row>
    <row r="199" spans="1:14" ht="7.5" customHeight="1" thickBot="1" x14ac:dyDescent="0.25">
      <c r="A199" s="91"/>
      <c r="B199" s="489"/>
      <c r="C199" s="490"/>
      <c r="D199" s="490"/>
      <c r="E199" s="491"/>
      <c r="F199" s="91"/>
      <c r="G199" s="2"/>
      <c r="H199" s="2"/>
      <c r="I199" s="166"/>
      <c r="J199" s="91"/>
      <c r="K199" s="14"/>
      <c r="L199" s="4"/>
      <c r="M199" s="13"/>
      <c r="N199" s="93"/>
    </row>
    <row r="200" spans="1:14" ht="13.5" customHeight="1" thickBot="1" x14ac:dyDescent="0.25">
      <c r="A200" s="91"/>
      <c r="B200" s="492"/>
      <c r="C200" s="493"/>
      <c r="D200" s="493"/>
      <c r="E200" s="494"/>
      <c r="F200" s="91"/>
      <c r="G200" s="371">
        <f>G198+H198</f>
        <v>0</v>
      </c>
      <c r="H200" s="372"/>
      <c r="I200" s="223" t="s">
        <v>77</v>
      </c>
      <c r="J200" s="91"/>
      <c r="K200" s="378"/>
      <c r="L200" s="379"/>
      <c r="M200" s="380"/>
      <c r="N200" s="93"/>
    </row>
    <row r="201" spans="1:14" ht="3.75" customHeight="1" thickBot="1" x14ac:dyDescent="0.25">
      <c r="A201" s="91"/>
      <c r="B201" s="2"/>
      <c r="C201" s="4"/>
      <c r="D201" s="2"/>
      <c r="E201" s="2"/>
      <c r="F201" s="4"/>
      <c r="G201" s="2"/>
      <c r="H201" s="2"/>
      <c r="I201" s="11"/>
      <c r="J201" s="11"/>
      <c r="K201" s="11"/>
      <c r="L201" s="11"/>
      <c r="M201" s="13"/>
      <c r="N201" s="93"/>
    </row>
    <row r="202" spans="1:14" ht="12.75" customHeight="1" x14ac:dyDescent="0.2">
      <c r="A202" s="91"/>
      <c r="B202" s="441" t="s">
        <v>78</v>
      </c>
      <c r="C202" s="442"/>
      <c r="D202" s="442"/>
      <c r="E202" s="443"/>
      <c r="F202" s="91"/>
      <c r="G202" s="453"/>
      <c r="H202" s="454"/>
      <c r="I202" s="454"/>
      <c r="J202" s="454"/>
      <c r="K202" s="454"/>
      <c r="L202" s="454"/>
      <c r="M202" s="455"/>
      <c r="N202" s="93"/>
    </row>
    <row r="203" spans="1:14" ht="12.75" customHeight="1" x14ac:dyDescent="0.2">
      <c r="A203" s="91"/>
      <c r="B203" s="444"/>
      <c r="C203" s="445"/>
      <c r="D203" s="445"/>
      <c r="E203" s="446"/>
      <c r="F203" s="91"/>
      <c r="G203" s="456"/>
      <c r="H203" s="457"/>
      <c r="I203" s="457"/>
      <c r="J203" s="457"/>
      <c r="K203" s="457"/>
      <c r="L203" s="457"/>
      <c r="M203" s="458"/>
      <c r="N203" s="93"/>
    </row>
    <row r="204" spans="1:14" ht="12.75" customHeight="1" x14ac:dyDescent="0.2">
      <c r="A204" s="91"/>
      <c r="B204" s="444"/>
      <c r="C204" s="445"/>
      <c r="D204" s="445"/>
      <c r="E204" s="446"/>
      <c r="F204" s="91"/>
      <c r="G204" s="456"/>
      <c r="H204" s="457"/>
      <c r="I204" s="457"/>
      <c r="J204" s="457"/>
      <c r="K204" s="457"/>
      <c r="L204" s="457"/>
      <c r="M204" s="458"/>
      <c r="N204" s="93"/>
    </row>
    <row r="205" spans="1:14" ht="12.75" customHeight="1" x14ac:dyDescent="0.2">
      <c r="A205" s="91"/>
      <c r="B205" s="444"/>
      <c r="C205" s="445"/>
      <c r="D205" s="445"/>
      <c r="E205" s="446"/>
      <c r="F205" s="91"/>
      <c r="G205" s="456"/>
      <c r="H205" s="457"/>
      <c r="I205" s="457"/>
      <c r="J205" s="457"/>
      <c r="K205" s="457"/>
      <c r="L205" s="457"/>
      <c r="M205" s="458"/>
      <c r="N205" s="93"/>
    </row>
    <row r="206" spans="1:14" ht="13.5" customHeight="1" thickBot="1" x14ac:dyDescent="0.25">
      <c r="A206" s="91"/>
      <c r="B206" s="447"/>
      <c r="C206" s="448"/>
      <c r="D206" s="448"/>
      <c r="E206" s="449"/>
      <c r="F206" s="91"/>
      <c r="G206" s="459"/>
      <c r="H206" s="460"/>
      <c r="I206" s="460"/>
      <c r="J206" s="460"/>
      <c r="K206" s="460"/>
      <c r="L206" s="460"/>
      <c r="M206" s="461"/>
      <c r="N206" s="93"/>
    </row>
    <row r="207" spans="1:14" ht="3.75" customHeight="1" thickBot="1" x14ac:dyDescent="0.25">
      <c r="A207" s="142"/>
      <c r="B207" s="6"/>
      <c r="C207" s="6"/>
      <c r="D207" s="6"/>
      <c r="E207" s="6"/>
      <c r="F207" s="6"/>
      <c r="G207" s="156"/>
      <c r="H207" s="156"/>
      <c r="I207" s="156"/>
      <c r="J207" s="156"/>
      <c r="K207" s="156"/>
      <c r="L207" s="156"/>
      <c r="M207" s="156"/>
      <c r="N207" s="93"/>
    </row>
    <row r="208" spans="1:14" ht="16.5" customHeight="1" x14ac:dyDescent="0.2">
      <c r="A208" s="435"/>
      <c r="B208" s="436"/>
      <c r="C208" s="436"/>
      <c r="D208" s="436"/>
      <c r="E208" s="436"/>
      <c r="F208" s="436"/>
      <c r="G208" s="436"/>
      <c r="H208" s="436"/>
      <c r="I208" s="436"/>
      <c r="J208" s="436"/>
      <c r="K208" s="436"/>
      <c r="L208" s="436"/>
      <c r="M208" s="436"/>
      <c r="N208" s="437"/>
    </row>
    <row r="209" spans="1:14" ht="16.5" customHeight="1" x14ac:dyDescent="0.2">
      <c r="A209" s="438"/>
      <c r="B209" s="439"/>
      <c r="C209" s="439"/>
      <c r="D209" s="439"/>
      <c r="E209" s="439"/>
      <c r="F209" s="439"/>
      <c r="G209" s="439"/>
      <c r="H209" s="439"/>
      <c r="I209" s="439"/>
      <c r="J209" s="439"/>
      <c r="K209" s="439"/>
      <c r="L209" s="439"/>
      <c r="M209" s="439"/>
      <c r="N209" s="440"/>
    </row>
    <row r="210" spans="1:14" ht="15.75" customHeight="1" x14ac:dyDescent="0.2">
      <c r="A210" s="438"/>
      <c r="B210" s="439"/>
      <c r="C210" s="439"/>
      <c r="D210" s="439"/>
      <c r="E210" s="439"/>
      <c r="F210" s="439"/>
      <c r="G210" s="439"/>
      <c r="H210" s="439"/>
      <c r="I210" s="439"/>
      <c r="J210" s="439"/>
      <c r="K210" s="439"/>
      <c r="L210" s="439"/>
      <c r="M210" s="439"/>
      <c r="N210" s="440"/>
    </row>
    <row r="211" spans="1:14" ht="6" hidden="1" customHeight="1" x14ac:dyDescent="0.2">
      <c r="A211" s="438"/>
      <c r="B211" s="439"/>
      <c r="C211" s="439"/>
      <c r="D211" s="439"/>
      <c r="E211" s="439"/>
      <c r="F211" s="439"/>
      <c r="G211" s="439"/>
      <c r="H211" s="439"/>
      <c r="I211" s="439"/>
      <c r="J211" s="439"/>
      <c r="K211" s="439"/>
      <c r="L211" s="439"/>
      <c r="M211" s="439"/>
      <c r="N211" s="440"/>
    </row>
    <row r="212" spans="1:14" x14ac:dyDescent="0.2">
      <c r="A212" s="438"/>
      <c r="B212" s="439"/>
      <c r="C212" s="439"/>
      <c r="D212" s="439"/>
      <c r="E212" s="439"/>
      <c r="F212" s="439"/>
      <c r="G212" s="439"/>
      <c r="H212" s="439"/>
      <c r="I212" s="439"/>
      <c r="J212" s="439"/>
      <c r="K212" s="439"/>
      <c r="L212" s="439"/>
      <c r="M212" s="439"/>
      <c r="N212" s="440"/>
    </row>
    <row r="213" spans="1:14" x14ac:dyDescent="0.2">
      <c r="A213" s="438"/>
      <c r="B213" s="439"/>
      <c r="C213" s="439"/>
      <c r="D213" s="439"/>
      <c r="E213" s="439"/>
      <c r="F213" s="439"/>
      <c r="G213" s="439"/>
      <c r="H213" s="439"/>
      <c r="I213" s="439"/>
      <c r="J213" s="439"/>
      <c r="K213" s="439"/>
      <c r="L213" s="439"/>
      <c r="M213" s="439"/>
      <c r="N213" s="440"/>
    </row>
    <row r="214" spans="1:14" ht="12.75" customHeight="1" thickBot="1" x14ac:dyDescent="0.25">
      <c r="A214" s="167"/>
      <c r="B214" s="168"/>
      <c r="C214" s="168"/>
      <c r="D214" s="168"/>
      <c r="E214" s="168"/>
      <c r="F214" s="168"/>
      <c r="G214" s="168"/>
      <c r="H214" s="168"/>
      <c r="I214" s="168"/>
      <c r="J214" s="168"/>
      <c r="K214" s="168"/>
      <c r="L214" s="168"/>
      <c r="M214" s="168"/>
      <c r="N214" s="169"/>
    </row>
    <row r="215" spans="1:14" ht="3" customHeight="1" x14ac:dyDescent="0.2"/>
    <row r="216" spans="1:14" hidden="1" x14ac:dyDescent="0.2"/>
    <row r="217" spans="1:14" hidden="1" x14ac:dyDescent="0.2"/>
    <row r="218" spans="1:14" hidden="1" x14ac:dyDescent="0.2"/>
  </sheetData>
  <sheetProtection algorithmName="SHA-512" hashValue="hHzZtuyH7Z4PlY0Zki34rZwkEUKy0WfArsSeWyyUjYuAe92a5UbGACI6rmrTPIUJN9EsjMs3l5pQpfhCRaYljQ==" saltValue="t3RAGJXBo82K5oZ3k/Zl3g==" spinCount="100000" sheet="1" objects="1" scenarios="1" selectLockedCells="1"/>
  <mergeCells count="86">
    <mergeCell ref="M2:M3"/>
    <mergeCell ref="I5:I10"/>
    <mergeCell ref="B12:M12"/>
    <mergeCell ref="B2:B3"/>
    <mergeCell ref="D2:D3"/>
    <mergeCell ref="E2:E3"/>
    <mergeCell ref="G2:H3"/>
    <mergeCell ref="I2:I3"/>
    <mergeCell ref="K2:K3"/>
    <mergeCell ref="G13:H13"/>
    <mergeCell ref="E14:E27"/>
    <mergeCell ref="I14:I27"/>
    <mergeCell ref="G64:H64"/>
    <mergeCell ref="G30:H30"/>
    <mergeCell ref="E31:E38"/>
    <mergeCell ref="I31:I38"/>
    <mergeCell ref="G41:H41"/>
    <mergeCell ref="E65:E73"/>
    <mergeCell ref="I65:I73"/>
    <mergeCell ref="G76:H76"/>
    <mergeCell ref="E42:E49"/>
    <mergeCell ref="I42:I49"/>
    <mergeCell ref="G52:H52"/>
    <mergeCell ref="E53:E61"/>
    <mergeCell ref="I53:I61"/>
    <mergeCell ref="G102:H102"/>
    <mergeCell ref="E103:E113"/>
    <mergeCell ref="I103:I113"/>
    <mergeCell ref="G116:H116"/>
    <mergeCell ref="E77:E88"/>
    <mergeCell ref="I77:I88"/>
    <mergeCell ref="G91:H91"/>
    <mergeCell ref="E92:E99"/>
    <mergeCell ref="I92:I99"/>
    <mergeCell ref="E117:E127"/>
    <mergeCell ref="I117:I127"/>
    <mergeCell ref="B136:E136"/>
    <mergeCell ref="G136:I136"/>
    <mergeCell ref="K136:M142"/>
    <mergeCell ref="B137:E137"/>
    <mergeCell ref="G137:I137"/>
    <mergeCell ref="B138:E138"/>
    <mergeCell ref="G138:I138"/>
    <mergeCell ref="B139:E139"/>
    <mergeCell ref="G139:I139"/>
    <mergeCell ref="B141:E142"/>
    <mergeCell ref="G141:I141"/>
    <mergeCell ref="G142:I142"/>
    <mergeCell ref="B184:E191"/>
    <mergeCell ref="A208:N213"/>
    <mergeCell ref="B193:E200"/>
    <mergeCell ref="G193:I193"/>
    <mergeCell ref="K193:M198"/>
    <mergeCell ref="G200:H200"/>
    <mergeCell ref="K200:M200"/>
    <mergeCell ref="B202:E206"/>
    <mergeCell ref="G202:M206"/>
    <mergeCell ref="K182:M182"/>
    <mergeCell ref="G191:H191"/>
    <mergeCell ref="K191:M191"/>
    <mergeCell ref="K160:M173"/>
    <mergeCell ref="G175:I175"/>
    <mergeCell ref="K175:M180"/>
    <mergeCell ref="G184:I184"/>
    <mergeCell ref="K184:M189"/>
    <mergeCell ref="B160:E173"/>
    <mergeCell ref="G182:H182"/>
    <mergeCell ref="B175:E182"/>
    <mergeCell ref="B154:E154"/>
    <mergeCell ref="G154:I154"/>
    <mergeCell ref="B156:E156"/>
    <mergeCell ref="G156:I156"/>
    <mergeCell ref="K146:M156"/>
    <mergeCell ref="B147:E147"/>
    <mergeCell ref="B150:E150"/>
    <mergeCell ref="G150:I150"/>
    <mergeCell ref="B151:E151"/>
    <mergeCell ref="G151:I151"/>
    <mergeCell ref="G152:I152"/>
    <mergeCell ref="G153:I153"/>
    <mergeCell ref="B152:E152"/>
    <mergeCell ref="B146:E146"/>
    <mergeCell ref="G146:I146"/>
    <mergeCell ref="G147:I147"/>
    <mergeCell ref="B149:E149"/>
    <mergeCell ref="G149:I149"/>
  </mergeCells>
  <phoneticPr fontId="43" type="noConversion"/>
  <conditionalFormatting sqref="G141">
    <cfRule type="cellIs" dxfId="30" priority="4" stopIfTrue="1" operator="equal">
      <formula>"Mark Contábil Informa:"</formula>
    </cfRule>
    <cfRule type="cellIs" dxfId="29" priority="5" stopIfTrue="1" operator="equal">
      <formula>"Mark Contábil Informa:"</formula>
    </cfRule>
    <cfRule type="cellIs" dxfId="28" priority="6" stopIfTrue="1" operator="equal">
      <formula>"Mark Contábil Informa:"</formula>
    </cfRule>
  </conditionalFormatting>
  <conditionalFormatting sqref="G142">
    <cfRule type="cellIs" dxfId="27" priority="1" stopIfTrue="1" operator="equal">
      <formula>"Atenção - Resultado Mensal Negativo"</formula>
    </cfRule>
    <cfRule type="cellIs" dxfId="26" priority="2" stopIfTrue="1" operator="equal">
      <formula>"Parabéns - Resultado Mensal Positivo"</formula>
    </cfRule>
    <cfRule type="cellIs" dxfId="25" priority="3" stopIfTrue="1" operator="equal">
      <formula>"Nem Positivo nem Negativo - No Limite"</formula>
    </cfRule>
  </conditionalFormatting>
  <conditionalFormatting sqref="G156">
    <cfRule type="cellIs" dxfId="24" priority="16" stopIfTrue="1" operator="equal">
      <formula>"Parabéns - Meta cumprida"</formula>
    </cfRule>
    <cfRule type="cellIs" dxfId="23" priority="17" stopIfTrue="1" operator="equal">
      <formula>"Atenção - Meta não cumprida"</formula>
    </cfRule>
  </conditionalFormatting>
  <conditionalFormatting sqref="G13:H13 G30:H30 G41:H41 G52:H52 G64:H64 G76:H76 G91:H91 G102:H102 G116:H116">
    <cfRule type="cellIs" dxfId="22" priority="7" stopIfTrue="1" operator="equal">
      <formula>"Sinal Verde - Abaixo do Orçado"</formula>
    </cfRule>
    <cfRule type="cellIs" dxfId="21" priority="8" stopIfTrue="1" operator="between">
      <formula>"Sinal Amarelo - Próximo ao Orçado"</formula>
      <formula>"Sinal Amarelo - Igual ao Orçado"</formula>
    </cfRule>
    <cfRule type="cellIs" dxfId="20" priority="9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3D8A8-4C10-4D24-908A-DC73A121845D}">
  <dimension ref="A1:O218"/>
  <sheetViews>
    <sheetView showGridLines="0" zoomScale="80" zoomScaleNormal="80" zoomScaleSheetLayoutView="80" workbookViewId="0">
      <pane ySplit="4" topLeftCell="A5" activePane="bottomLeft" state="frozen"/>
      <selection activeCell="C6" sqref="C6:D6"/>
      <selection pane="bottomLeft"/>
    </sheetView>
  </sheetViews>
  <sheetFormatPr defaultColWidth="0" defaultRowHeight="12.75" customHeight="1" zeroHeight="1" x14ac:dyDescent="0.2"/>
  <cols>
    <col min="1" max="1" width="0.5703125" style="90" customWidth="1"/>
    <col min="2" max="2" width="36.7109375" style="90" customWidth="1"/>
    <col min="3" max="3" width="0.7109375" style="90" customWidth="1"/>
    <col min="4" max="4" width="18.7109375" style="90" customWidth="1"/>
    <col min="5" max="5" width="18" style="90" customWidth="1"/>
    <col min="6" max="6" width="0.7109375" style="90" customWidth="1"/>
    <col min="7" max="7" width="18.7109375" style="90" bestFit="1" customWidth="1"/>
    <col min="8" max="8" width="18.7109375" style="90" customWidth="1"/>
    <col min="9" max="9" width="18" style="90" customWidth="1"/>
    <col min="10" max="10" width="0.7109375" style="90" customWidth="1"/>
    <col min="11" max="11" width="15.5703125" style="90" customWidth="1"/>
    <col min="12" max="12" width="0.7109375" style="90" customWidth="1"/>
    <col min="13" max="13" width="18.85546875" style="90" customWidth="1"/>
    <col min="14" max="14" width="0.7109375" style="90" customWidth="1"/>
    <col min="15" max="15" width="0.28515625" style="90" customWidth="1"/>
    <col min="16" max="16384" width="9.140625" style="90" hidden="1"/>
  </cols>
  <sheetData>
    <row r="1" spans="1:14" ht="3.75" customHeight="1" thickBot="1" x14ac:dyDescent="0.25">
      <c r="A1" s="88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9"/>
    </row>
    <row r="2" spans="1:14" ht="21.75" customHeight="1" x14ac:dyDescent="0.2">
      <c r="A2" s="91"/>
      <c r="B2" s="402" t="s">
        <v>198</v>
      </c>
      <c r="C2" s="92"/>
      <c r="D2" s="404" t="s">
        <v>0</v>
      </c>
      <c r="E2" s="414"/>
      <c r="F2" s="92"/>
      <c r="G2" s="404" t="s">
        <v>1</v>
      </c>
      <c r="H2" s="419"/>
      <c r="I2" s="414"/>
      <c r="J2" s="92"/>
      <c r="K2" s="373" t="s">
        <v>2</v>
      </c>
      <c r="L2" s="92"/>
      <c r="M2" s="409" t="s">
        <v>3</v>
      </c>
      <c r="N2" s="93"/>
    </row>
    <row r="3" spans="1:14" ht="19.5" customHeight="1" thickBot="1" x14ac:dyDescent="0.25">
      <c r="A3" s="91"/>
      <c r="B3" s="403"/>
      <c r="C3" s="91"/>
      <c r="D3" s="405"/>
      <c r="E3" s="415"/>
      <c r="F3" s="91"/>
      <c r="G3" s="405"/>
      <c r="H3" s="420"/>
      <c r="I3" s="415"/>
      <c r="J3" s="91"/>
      <c r="K3" s="374"/>
      <c r="L3" s="91"/>
      <c r="M3" s="410"/>
      <c r="N3" s="93"/>
    </row>
    <row r="4" spans="1:14" s="95" customFormat="1" ht="13.5" thickBot="1" x14ac:dyDescent="0.25">
      <c r="A4" s="91"/>
      <c r="B4" s="185" t="s">
        <v>111</v>
      </c>
      <c r="C4" s="91"/>
      <c r="D4" s="186" t="s">
        <v>4</v>
      </c>
      <c r="E4" s="187" t="s">
        <v>5</v>
      </c>
      <c r="F4" s="91"/>
      <c r="G4" s="188" t="str">
        <f>'Página Inicial'!C6</f>
        <v>Nome Esposa</v>
      </c>
      <c r="H4" s="188" t="str">
        <f>'Página Inicial'!F6</f>
        <v>Nome Esposo</v>
      </c>
      <c r="I4" s="187" t="s">
        <v>5</v>
      </c>
      <c r="J4" s="91"/>
      <c r="K4" s="189" t="s">
        <v>4</v>
      </c>
      <c r="L4" s="94"/>
      <c r="M4" s="190" t="s">
        <v>107</v>
      </c>
      <c r="N4" s="93"/>
    </row>
    <row r="5" spans="1:14" ht="12.75" customHeight="1" x14ac:dyDescent="0.2">
      <c r="A5" s="91"/>
      <c r="B5" s="96" t="s">
        <v>118</v>
      </c>
      <c r="C5" s="91"/>
      <c r="D5" s="97"/>
      <c r="E5" s="98"/>
      <c r="F5" s="91"/>
      <c r="G5" s="103"/>
      <c r="H5" s="104"/>
      <c r="I5" s="416"/>
      <c r="J5" s="91"/>
      <c r="K5" s="100" t="str">
        <f t="shared" ref="K5:K10" si="0">IF(D5=0,"",(D5-G5-H5))</f>
        <v/>
      </c>
      <c r="L5" s="94"/>
      <c r="M5" s="101" t="str">
        <f t="shared" ref="M5:M10" si="1">IF((G5+H5)=0,"",IF(D5=0,"",IF((G5+H5)&lt;(D5*80%),"Abaixo do Orçado",IF(D5=(G5+H5),"Igual ao Orçado",IF(D5&gt;(G5+H5),"Próximo ao Orçado","Passou do Orçado")))))</f>
        <v/>
      </c>
      <c r="N5" s="93"/>
    </row>
    <row r="6" spans="1:14" x14ac:dyDescent="0.2">
      <c r="A6" s="91"/>
      <c r="B6" s="96" t="s">
        <v>119</v>
      </c>
      <c r="C6" s="91"/>
      <c r="D6" s="97"/>
      <c r="E6" s="102"/>
      <c r="F6" s="91"/>
      <c r="G6" s="103"/>
      <c r="H6" s="104"/>
      <c r="I6" s="417"/>
      <c r="J6" s="91"/>
      <c r="K6" s="100" t="str">
        <f t="shared" si="0"/>
        <v/>
      </c>
      <c r="L6" s="94"/>
      <c r="M6" s="101" t="str">
        <f t="shared" si="1"/>
        <v/>
      </c>
      <c r="N6" s="93"/>
    </row>
    <row r="7" spans="1:14" x14ac:dyDescent="0.2">
      <c r="A7" s="91"/>
      <c r="B7" s="96" t="s">
        <v>120</v>
      </c>
      <c r="C7" s="91"/>
      <c r="D7" s="97"/>
      <c r="E7" s="102"/>
      <c r="F7" s="91"/>
      <c r="G7" s="103"/>
      <c r="H7" s="104"/>
      <c r="I7" s="417"/>
      <c r="J7" s="91"/>
      <c r="K7" s="100" t="str">
        <f t="shared" si="0"/>
        <v/>
      </c>
      <c r="L7" s="94"/>
      <c r="M7" s="101" t="str">
        <f t="shared" si="1"/>
        <v/>
      </c>
      <c r="N7" s="93"/>
    </row>
    <row r="8" spans="1:14" x14ac:dyDescent="0.2">
      <c r="A8" s="91"/>
      <c r="B8" s="105"/>
      <c r="C8" s="91"/>
      <c r="D8" s="97"/>
      <c r="E8" s="102"/>
      <c r="F8" s="91"/>
      <c r="G8" s="103"/>
      <c r="H8" s="104"/>
      <c r="I8" s="417"/>
      <c r="J8" s="91"/>
      <c r="K8" s="100" t="str">
        <f t="shared" si="0"/>
        <v/>
      </c>
      <c r="L8" s="94"/>
      <c r="M8" s="101" t="str">
        <f t="shared" si="1"/>
        <v/>
      </c>
      <c r="N8" s="93"/>
    </row>
    <row r="9" spans="1:14" ht="13.5" thickBot="1" x14ac:dyDescent="0.25">
      <c r="A9" s="91"/>
      <c r="B9" s="105"/>
      <c r="C9" s="91"/>
      <c r="D9" s="106"/>
      <c r="E9" s="102"/>
      <c r="F9" s="91"/>
      <c r="G9" s="107"/>
      <c r="H9" s="108"/>
      <c r="I9" s="417"/>
      <c r="J9" s="91"/>
      <c r="K9" s="109" t="str">
        <f t="shared" si="0"/>
        <v/>
      </c>
      <c r="L9" s="94"/>
      <c r="M9" s="110" t="str">
        <f t="shared" si="1"/>
        <v/>
      </c>
      <c r="N9" s="93"/>
    </row>
    <row r="10" spans="1:14" ht="13.5" thickBot="1" x14ac:dyDescent="0.25">
      <c r="A10" s="91"/>
      <c r="B10" s="111" t="s">
        <v>6</v>
      </c>
      <c r="C10" s="91"/>
      <c r="D10" s="112"/>
      <c r="E10" s="113"/>
      <c r="F10" s="91"/>
      <c r="G10" s="114"/>
      <c r="H10" s="115"/>
      <c r="I10" s="418"/>
      <c r="J10" s="91"/>
      <c r="K10" s="116" t="str">
        <f t="shared" si="0"/>
        <v/>
      </c>
      <c r="L10" s="94"/>
      <c r="M10" s="117" t="str">
        <f t="shared" si="1"/>
        <v/>
      </c>
      <c r="N10" s="93"/>
    </row>
    <row r="11" spans="1:14" ht="13.5" thickBot="1" x14ac:dyDescent="0.25">
      <c r="A11" s="91"/>
      <c r="B11" s="195" t="s">
        <v>7</v>
      </c>
      <c r="C11" s="118"/>
      <c r="D11" s="194">
        <f>D5+D6+D7+D8+D9-D10</f>
        <v>0</v>
      </c>
      <c r="E11" s="193"/>
      <c r="F11" s="91"/>
      <c r="G11" s="194">
        <f>G5+G6+G7+G8+G9-G10</f>
        <v>0</v>
      </c>
      <c r="H11" s="194">
        <f>H5+H6+H7+H8+H9-H10</f>
        <v>0</v>
      </c>
      <c r="I11" s="193">
        <f>G11+H11</f>
        <v>0</v>
      </c>
      <c r="J11" s="91"/>
      <c r="K11" s="192" t="str">
        <f>IF(D11=0,"",D11-I11)</f>
        <v/>
      </c>
      <c r="L11" s="119"/>
      <c r="M11" s="191"/>
      <c r="N11" s="93"/>
    </row>
    <row r="12" spans="1:14" ht="19.5" customHeight="1" thickBot="1" x14ac:dyDescent="0.25">
      <c r="A12" s="91"/>
      <c r="B12" s="411" t="s">
        <v>8</v>
      </c>
      <c r="C12" s="412"/>
      <c r="D12" s="412"/>
      <c r="E12" s="412"/>
      <c r="F12" s="412"/>
      <c r="G12" s="412"/>
      <c r="H12" s="412"/>
      <c r="I12" s="412"/>
      <c r="J12" s="412"/>
      <c r="K12" s="412"/>
      <c r="L12" s="412"/>
      <c r="M12" s="413"/>
      <c r="N12" s="93"/>
    </row>
    <row r="13" spans="1:14" ht="26.25" thickBot="1" x14ac:dyDescent="0.25">
      <c r="A13" s="91"/>
      <c r="B13" s="300" t="s">
        <v>9</v>
      </c>
      <c r="C13" s="92"/>
      <c r="D13" s="197" t="s">
        <v>10</v>
      </c>
      <c r="E13" s="187" t="s">
        <v>11</v>
      </c>
      <c r="F13" s="92"/>
      <c r="G13" s="357" t="str">
        <f>IF(I28=0,"",IF(D28=0,"Preencher coluna Orçamento para melhor funcionamento da Planilha.",IF(I28&lt;(D28*80%),"Sinal Verde - Abaixo do Orçado",IF(D28=I28,"Sinal Amarelo - Igual ao Orçado",IF(D28&gt;I28,"Sinal Amarelo - Próximo ao Orçado","Sinal Vermelho - Passou do Orçado")))))</f>
        <v/>
      </c>
      <c r="H13" s="358"/>
      <c r="I13" s="187" t="s">
        <v>11</v>
      </c>
      <c r="J13" s="92"/>
      <c r="K13" s="198" t="s">
        <v>10</v>
      </c>
      <c r="L13" s="120"/>
      <c r="M13" s="198" t="s">
        <v>107</v>
      </c>
      <c r="N13" s="93"/>
    </row>
    <row r="14" spans="1:14" ht="12.75" customHeight="1" x14ac:dyDescent="0.2">
      <c r="A14" s="91"/>
      <c r="B14" s="121" t="s">
        <v>12</v>
      </c>
      <c r="C14" s="91"/>
      <c r="D14" s="122"/>
      <c r="E14" s="393" t="str">
        <f>IF(D28=0,"",D28/D130)</f>
        <v/>
      </c>
      <c r="F14" s="91"/>
      <c r="G14" s="97"/>
      <c r="H14" s="97"/>
      <c r="I14" s="393" t="str">
        <f>IF(I28=0,"",I28/I130)</f>
        <v/>
      </c>
      <c r="J14" s="91"/>
      <c r="K14" s="100" t="str">
        <f>IF(D14=0,"",(D14-G14-H14))</f>
        <v/>
      </c>
      <c r="L14" s="94"/>
      <c r="M14" s="101" t="str">
        <f>IF((G14+H14)=0,"",IF(D14=0,"",IF((G14+H14)&lt;(D14*80%),"Abaixo do Orçado",IF(D14=(G14+H14),"Igual ao Orçado",IF(D14&gt;(G14+H14),"Próximo ao Orçado","Passou do Orçado")))))</f>
        <v/>
      </c>
      <c r="N14" s="93"/>
    </row>
    <row r="15" spans="1:14" ht="12.75" customHeight="1" x14ac:dyDescent="0.2">
      <c r="A15" s="91"/>
      <c r="B15" s="96" t="s">
        <v>13</v>
      </c>
      <c r="C15" s="91"/>
      <c r="D15" s="97"/>
      <c r="E15" s="394"/>
      <c r="F15" s="91"/>
      <c r="G15" s="97"/>
      <c r="H15" s="97"/>
      <c r="I15" s="394"/>
      <c r="J15" s="91"/>
      <c r="K15" s="100" t="str">
        <f t="shared" ref="K15:K27" si="2">IF(D15=0,"",(D15-G15-H15))</f>
        <v/>
      </c>
      <c r="L15" s="94"/>
      <c r="M15" s="101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93"/>
    </row>
    <row r="16" spans="1:14" ht="12.75" customHeight="1" x14ac:dyDescent="0.2">
      <c r="A16" s="91"/>
      <c r="B16" s="96" t="s">
        <v>14</v>
      </c>
      <c r="C16" s="91"/>
      <c r="D16" s="97"/>
      <c r="E16" s="394"/>
      <c r="F16" s="91"/>
      <c r="G16" s="97"/>
      <c r="H16" s="97"/>
      <c r="I16" s="394"/>
      <c r="J16" s="91"/>
      <c r="K16" s="100" t="str">
        <f t="shared" si="2"/>
        <v/>
      </c>
      <c r="L16" s="94"/>
      <c r="M16" s="101" t="str">
        <f t="shared" si="3"/>
        <v/>
      </c>
      <c r="N16" s="93"/>
    </row>
    <row r="17" spans="1:14" ht="12.75" customHeight="1" x14ac:dyDescent="0.2">
      <c r="A17" s="91"/>
      <c r="B17" s="96" t="s">
        <v>15</v>
      </c>
      <c r="C17" s="91"/>
      <c r="D17" s="97"/>
      <c r="E17" s="394"/>
      <c r="F17" s="91"/>
      <c r="G17" s="97"/>
      <c r="H17" s="97"/>
      <c r="I17" s="394"/>
      <c r="J17" s="91"/>
      <c r="K17" s="100" t="str">
        <f t="shared" si="2"/>
        <v/>
      </c>
      <c r="L17" s="94"/>
      <c r="M17" s="101" t="str">
        <f t="shared" si="3"/>
        <v/>
      </c>
      <c r="N17" s="93"/>
    </row>
    <row r="18" spans="1:14" ht="12.75" customHeight="1" x14ac:dyDescent="0.2">
      <c r="A18" s="91"/>
      <c r="B18" s="96" t="s">
        <v>16</v>
      </c>
      <c r="C18" s="91"/>
      <c r="D18" s="97"/>
      <c r="E18" s="394"/>
      <c r="F18" s="91"/>
      <c r="G18" s="97"/>
      <c r="H18" s="97"/>
      <c r="I18" s="394"/>
      <c r="J18" s="91"/>
      <c r="K18" s="100" t="str">
        <f t="shared" si="2"/>
        <v/>
      </c>
      <c r="L18" s="94"/>
      <c r="M18" s="101" t="str">
        <f t="shared" si="3"/>
        <v/>
      </c>
      <c r="N18" s="93"/>
    </row>
    <row r="19" spans="1:14" ht="12.75" customHeight="1" x14ac:dyDescent="0.2">
      <c r="A19" s="91"/>
      <c r="B19" s="96" t="s">
        <v>17</v>
      </c>
      <c r="C19" s="91"/>
      <c r="D19" s="97"/>
      <c r="E19" s="394"/>
      <c r="F19" s="91"/>
      <c r="G19" s="97"/>
      <c r="H19" s="97"/>
      <c r="I19" s="394"/>
      <c r="J19" s="91"/>
      <c r="K19" s="100" t="str">
        <f t="shared" si="2"/>
        <v/>
      </c>
      <c r="L19" s="94"/>
      <c r="M19" s="101" t="str">
        <f t="shared" si="3"/>
        <v/>
      </c>
      <c r="N19" s="93"/>
    </row>
    <row r="20" spans="1:14" ht="12.75" customHeight="1" x14ac:dyDescent="0.2">
      <c r="A20" s="91"/>
      <c r="B20" s="96" t="s">
        <v>18</v>
      </c>
      <c r="C20" s="91"/>
      <c r="D20" s="97"/>
      <c r="E20" s="394"/>
      <c r="F20" s="91"/>
      <c r="G20" s="97"/>
      <c r="H20" s="97"/>
      <c r="I20" s="394"/>
      <c r="J20" s="91"/>
      <c r="K20" s="100" t="str">
        <f t="shared" si="2"/>
        <v/>
      </c>
      <c r="L20" s="94"/>
      <c r="M20" s="101" t="str">
        <f t="shared" si="3"/>
        <v/>
      </c>
      <c r="N20" s="93"/>
    </row>
    <row r="21" spans="1:14" ht="12.75" customHeight="1" x14ac:dyDescent="0.2">
      <c r="A21" s="91"/>
      <c r="B21" s="96" t="s">
        <v>19</v>
      </c>
      <c r="C21" s="91"/>
      <c r="D21" s="97"/>
      <c r="E21" s="394"/>
      <c r="F21" s="91"/>
      <c r="G21" s="97"/>
      <c r="H21" s="97"/>
      <c r="I21" s="394"/>
      <c r="J21" s="91"/>
      <c r="K21" s="100" t="str">
        <f t="shared" si="2"/>
        <v/>
      </c>
      <c r="L21" s="94"/>
      <c r="M21" s="101" t="str">
        <f t="shared" si="3"/>
        <v/>
      </c>
      <c r="N21" s="93"/>
    </row>
    <row r="22" spans="1:14" ht="12.75" customHeight="1" x14ac:dyDescent="0.2">
      <c r="A22" s="91"/>
      <c r="B22" s="96" t="s">
        <v>123</v>
      </c>
      <c r="C22" s="91"/>
      <c r="D22" s="97"/>
      <c r="E22" s="394"/>
      <c r="F22" s="91"/>
      <c r="G22" s="97"/>
      <c r="H22" s="97"/>
      <c r="I22" s="394"/>
      <c r="J22" s="91"/>
      <c r="K22" s="100" t="str">
        <f t="shared" si="2"/>
        <v/>
      </c>
      <c r="L22" s="94"/>
      <c r="M22" s="101" t="str">
        <f t="shared" si="3"/>
        <v/>
      </c>
      <c r="N22" s="93"/>
    </row>
    <row r="23" spans="1:14" ht="12.75" customHeight="1" x14ac:dyDescent="0.2">
      <c r="A23" s="91"/>
      <c r="B23" s="96" t="s">
        <v>20</v>
      </c>
      <c r="C23" s="91"/>
      <c r="D23" s="97"/>
      <c r="E23" s="394"/>
      <c r="F23" s="91"/>
      <c r="G23" s="97"/>
      <c r="H23" s="97"/>
      <c r="I23" s="394"/>
      <c r="J23" s="91"/>
      <c r="K23" s="100" t="str">
        <f t="shared" si="2"/>
        <v/>
      </c>
      <c r="L23" s="94"/>
      <c r="M23" s="101" t="str">
        <f t="shared" si="3"/>
        <v/>
      </c>
      <c r="N23" s="93"/>
    </row>
    <row r="24" spans="1:14" ht="12.75" customHeight="1" x14ac:dyDescent="0.2">
      <c r="A24" s="91"/>
      <c r="B24" s="96" t="s">
        <v>21</v>
      </c>
      <c r="C24" s="91"/>
      <c r="D24" s="97"/>
      <c r="E24" s="394"/>
      <c r="F24" s="91"/>
      <c r="G24" s="97"/>
      <c r="H24" s="97"/>
      <c r="I24" s="394"/>
      <c r="J24" s="91"/>
      <c r="K24" s="100" t="str">
        <f t="shared" si="2"/>
        <v/>
      </c>
      <c r="L24" s="94"/>
      <c r="M24" s="101" t="str">
        <f t="shared" si="3"/>
        <v/>
      </c>
      <c r="N24" s="93"/>
    </row>
    <row r="25" spans="1:14" ht="12.75" customHeight="1" x14ac:dyDescent="0.2">
      <c r="A25" s="91"/>
      <c r="B25" s="105"/>
      <c r="C25" s="91"/>
      <c r="D25" s="97"/>
      <c r="E25" s="394"/>
      <c r="F25" s="91"/>
      <c r="G25" s="97"/>
      <c r="H25" s="97"/>
      <c r="I25" s="394"/>
      <c r="J25" s="91"/>
      <c r="K25" s="100" t="str">
        <f t="shared" si="2"/>
        <v/>
      </c>
      <c r="L25" s="94"/>
      <c r="M25" s="101" t="str">
        <f t="shared" si="3"/>
        <v/>
      </c>
      <c r="N25" s="93"/>
    </row>
    <row r="26" spans="1:14" ht="12.75" customHeight="1" x14ac:dyDescent="0.2">
      <c r="A26" s="91"/>
      <c r="B26" s="105"/>
      <c r="C26" s="91"/>
      <c r="D26" s="97"/>
      <c r="E26" s="394"/>
      <c r="F26" s="91"/>
      <c r="G26" s="97"/>
      <c r="H26" s="97"/>
      <c r="I26" s="394"/>
      <c r="J26" s="91"/>
      <c r="K26" s="100" t="str">
        <f t="shared" si="2"/>
        <v/>
      </c>
      <c r="L26" s="94"/>
      <c r="M26" s="101" t="str">
        <f t="shared" si="3"/>
        <v/>
      </c>
      <c r="N26" s="93"/>
    </row>
    <row r="27" spans="1:14" ht="12.75" customHeight="1" thickBot="1" x14ac:dyDescent="0.25">
      <c r="A27" s="91"/>
      <c r="B27" s="105"/>
      <c r="C27" s="91"/>
      <c r="D27" s="97"/>
      <c r="E27" s="394"/>
      <c r="F27" s="91"/>
      <c r="G27" s="97"/>
      <c r="H27" s="97"/>
      <c r="I27" s="395"/>
      <c r="J27" s="91"/>
      <c r="K27" s="100" t="str">
        <f t="shared" si="2"/>
        <v/>
      </c>
      <c r="L27" s="94"/>
      <c r="M27" s="101" t="str">
        <f t="shared" si="3"/>
        <v/>
      </c>
      <c r="N27" s="93"/>
    </row>
    <row r="28" spans="1:14" ht="12.75" customHeight="1" thickBot="1" x14ac:dyDescent="0.25">
      <c r="A28" s="91"/>
      <c r="B28" s="127" t="s">
        <v>22</v>
      </c>
      <c r="C28" s="128"/>
      <c r="D28" s="202">
        <f>SUM(D14:D27)</f>
        <v>0</v>
      </c>
      <c r="E28" s="201"/>
      <c r="F28" s="128"/>
      <c r="G28" s="200">
        <f>SUM(G14:G27)</f>
        <v>0</v>
      </c>
      <c r="H28" s="199">
        <f>SUM(H14:H27)</f>
        <v>0</v>
      </c>
      <c r="I28" s="192">
        <f>G28+H28</f>
        <v>0</v>
      </c>
      <c r="J28" s="128"/>
      <c r="K28" s="192" t="str">
        <f>IF(D28=0,"",D28-I28)</f>
        <v/>
      </c>
      <c r="L28" s="131"/>
      <c r="M28" s="191"/>
      <c r="N28" s="93"/>
    </row>
    <row r="29" spans="1:14" ht="3.75" customHeight="1" thickBot="1" x14ac:dyDescent="0.25">
      <c r="A29" s="91"/>
      <c r="B29" s="224"/>
      <c r="C29" s="6"/>
      <c r="D29" s="133"/>
      <c r="E29" s="134"/>
      <c r="F29" s="135"/>
      <c r="G29" s="136"/>
      <c r="H29" s="136"/>
      <c r="I29" s="136"/>
      <c r="J29" s="135"/>
      <c r="K29" s="136"/>
      <c r="L29" s="135"/>
      <c r="M29" s="137"/>
      <c r="N29" s="93"/>
    </row>
    <row r="30" spans="1:14" ht="26.25" thickBot="1" x14ac:dyDescent="0.25">
      <c r="A30" s="91"/>
      <c r="B30" s="300" t="s">
        <v>23</v>
      </c>
      <c r="C30" s="92"/>
      <c r="D30" s="197" t="s">
        <v>10</v>
      </c>
      <c r="E30" s="204" t="s">
        <v>11</v>
      </c>
      <c r="F30" s="92"/>
      <c r="G30" s="357" t="str">
        <f>IF(I39=0,"",IF(D39=0,"Preencher coluna Orçamento para melhor funcionamento da Planilha.",IF(I39&lt;(D39*80%),"Sinal Verde - Abaixo do Orçado",IF(D39=I39,"Sinal Amarelo - Igual ao Orçado",IF(D39&gt;I39,"Sinal Amarelo - Próximo ao Orçado","Sinal Vermelho - Passou do Orçado")))))</f>
        <v/>
      </c>
      <c r="H30" s="358"/>
      <c r="I30" s="204" t="s">
        <v>11</v>
      </c>
      <c r="J30" s="92"/>
      <c r="K30" s="198" t="s">
        <v>10</v>
      </c>
      <c r="L30" s="138"/>
      <c r="M30" s="198" t="s">
        <v>107</v>
      </c>
      <c r="N30" s="93"/>
    </row>
    <row r="31" spans="1:14" ht="12.75" customHeight="1" x14ac:dyDescent="0.2">
      <c r="A31" s="91"/>
      <c r="B31" s="121" t="s">
        <v>128</v>
      </c>
      <c r="C31" s="91"/>
      <c r="D31" s="97"/>
      <c r="E31" s="393" t="str">
        <f>IF(D39=0,"",D39/D130)</f>
        <v/>
      </c>
      <c r="F31" s="91"/>
      <c r="G31" s="97"/>
      <c r="H31" s="97"/>
      <c r="I31" s="393" t="str">
        <f>IF(I39=0,"",I39/I130)</f>
        <v/>
      </c>
      <c r="J31" s="91"/>
      <c r="K31" s="100" t="str">
        <f t="shared" ref="K31:K38" si="4">IF(D31=0,"",(D31-G31-H31))</f>
        <v/>
      </c>
      <c r="L31" s="94"/>
      <c r="M31" s="101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93"/>
    </row>
    <row r="32" spans="1:14" ht="12.75" customHeight="1" x14ac:dyDescent="0.2">
      <c r="A32" s="91"/>
      <c r="B32" s="96" t="s">
        <v>24</v>
      </c>
      <c r="C32" s="91"/>
      <c r="D32" s="97"/>
      <c r="E32" s="394"/>
      <c r="F32" s="91"/>
      <c r="G32" s="97"/>
      <c r="H32" s="97"/>
      <c r="I32" s="394"/>
      <c r="J32" s="91"/>
      <c r="K32" s="100" t="str">
        <f t="shared" si="4"/>
        <v/>
      </c>
      <c r="L32" s="94"/>
      <c r="M32" s="101" t="str">
        <f t="shared" si="5"/>
        <v/>
      </c>
      <c r="N32" s="93"/>
    </row>
    <row r="33" spans="1:14" ht="12.75" customHeight="1" x14ac:dyDescent="0.2">
      <c r="A33" s="91"/>
      <c r="B33" s="96" t="s">
        <v>25</v>
      </c>
      <c r="C33" s="91"/>
      <c r="D33" s="97"/>
      <c r="E33" s="394"/>
      <c r="F33" s="91"/>
      <c r="G33" s="97"/>
      <c r="H33" s="97"/>
      <c r="I33" s="394"/>
      <c r="J33" s="91"/>
      <c r="K33" s="100" t="str">
        <f t="shared" si="4"/>
        <v/>
      </c>
      <c r="L33" s="94"/>
      <c r="M33" s="101" t="str">
        <f t="shared" si="5"/>
        <v/>
      </c>
      <c r="N33" s="93"/>
    </row>
    <row r="34" spans="1:14" ht="12.75" customHeight="1" x14ac:dyDescent="0.2">
      <c r="A34" s="91"/>
      <c r="B34" s="96" t="s">
        <v>20</v>
      </c>
      <c r="C34" s="91"/>
      <c r="D34" s="97"/>
      <c r="E34" s="394"/>
      <c r="F34" s="91"/>
      <c r="G34" s="97"/>
      <c r="H34" s="97"/>
      <c r="I34" s="394"/>
      <c r="J34" s="91"/>
      <c r="K34" s="100" t="str">
        <f t="shared" si="4"/>
        <v/>
      </c>
      <c r="L34" s="94"/>
      <c r="M34" s="101" t="str">
        <f t="shared" si="5"/>
        <v/>
      </c>
      <c r="N34" s="93"/>
    </row>
    <row r="35" spans="1:14" ht="12.75" customHeight="1" x14ac:dyDescent="0.2">
      <c r="A35" s="91"/>
      <c r="B35" s="96" t="s">
        <v>21</v>
      </c>
      <c r="C35" s="91"/>
      <c r="D35" s="97"/>
      <c r="E35" s="394"/>
      <c r="F35" s="91"/>
      <c r="G35" s="97"/>
      <c r="H35" s="97"/>
      <c r="I35" s="394"/>
      <c r="J35" s="91"/>
      <c r="K35" s="100" t="str">
        <f t="shared" si="4"/>
        <v/>
      </c>
      <c r="L35" s="94"/>
      <c r="M35" s="101" t="str">
        <f t="shared" si="5"/>
        <v/>
      </c>
      <c r="N35" s="93"/>
    </row>
    <row r="36" spans="1:14" ht="12.75" customHeight="1" x14ac:dyDescent="0.2">
      <c r="A36" s="91"/>
      <c r="B36" s="105"/>
      <c r="C36" s="91"/>
      <c r="D36" s="97"/>
      <c r="E36" s="394"/>
      <c r="F36" s="91"/>
      <c r="G36" s="97"/>
      <c r="H36" s="97"/>
      <c r="I36" s="394"/>
      <c r="J36" s="91"/>
      <c r="K36" s="100" t="str">
        <f t="shared" si="4"/>
        <v/>
      </c>
      <c r="L36" s="94"/>
      <c r="M36" s="101" t="str">
        <f t="shared" si="5"/>
        <v/>
      </c>
      <c r="N36" s="93"/>
    </row>
    <row r="37" spans="1:14" ht="12.75" customHeight="1" x14ac:dyDescent="0.2">
      <c r="A37" s="91"/>
      <c r="B37" s="105"/>
      <c r="C37" s="91"/>
      <c r="D37" s="97"/>
      <c r="E37" s="394"/>
      <c r="F37" s="91"/>
      <c r="G37" s="97"/>
      <c r="H37" s="97"/>
      <c r="I37" s="394"/>
      <c r="J37" s="91"/>
      <c r="K37" s="100" t="str">
        <f t="shared" si="4"/>
        <v/>
      </c>
      <c r="L37" s="94"/>
      <c r="M37" s="101" t="str">
        <f t="shared" si="5"/>
        <v/>
      </c>
      <c r="N37" s="93"/>
    </row>
    <row r="38" spans="1:14" ht="13.5" customHeight="1" thickBot="1" x14ac:dyDescent="0.25">
      <c r="A38" s="91"/>
      <c r="B38" s="140"/>
      <c r="C38" s="91"/>
      <c r="D38" s="97"/>
      <c r="E38" s="395"/>
      <c r="F38" s="91"/>
      <c r="G38" s="97"/>
      <c r="H38" s="97"/>
      <c r="I38" s="395"/>
      <c r="J38" s="91"/>
      <c r="K38" s="100" t="str">
        <f t="shared" si="4"/>
        <v/>
      </c>
      <c r="L38" s="94"/>
      <c r="M38" s="101" t="str">
        <f t="shared" si="5"/>
        <v/>
      </c>
      <c r="N38" s="93"/>
    </row>
    <row r="39" spans="1:14" ht="13.5" thickBot="1" x14ac:dyDescent="0.25">
      <c r="A39" s="142"/>
      <c r="B39" s="203" t="s">
        <v>26</v>
      </c>
      <c r="C39" s="143"/>
      <c r="D39" s="205">
        <f>SUM(D31:D38)</f>
        <v>0</v>
      </c>
      <c r="E39" s="205"/>
      <c r="F39" s="143"/>
      <c r="G39" s="205">
        <f>SUM(G31:G38)</f>
        <v>0</v>
      </c>
      <c r="H39" s="205">
        <f>SUM(H31:H38)</f>
        <v>0</v>
      </c>
      <c r="I39" s="205">
        <f>G39+H39</f>
        <v>0</v>
      </c>
      <c r="J39" s="143"/>
      <c r="K39" s="192" t="str">
        <f>IF(D39=0,"",D39-I39)</f>
        <v/>
      </c>
      <c r="L39" s="144"/>
      <c r="M39" s="192"/>
      <c r="N39" s="93"/>
    </row>
    <row r="40" spans="1:14" ht="3.75" customHeight="1" thickBot="1" x14ac:dyDescent="0.25">
      <c r="A40" s="91"/>
      <c r="B40" s="132"/>
      <c r="C40" s="6"/>
      <c r="D40" s="133"/>
      <c r="E40" s="134"/>
      <c r="F40" s="135"/>
      <c r="G40" s="136"/>
      <c r="H40" s="136"/>
      <c r="I40" s="136"/>
      <c r="J40" s="135"/>
      <c r="K40" s="136"/>
      <c r="L40" s="135"/>
      <c r="M40" s="137"/>
      <c r="N40" s="93"/>
    </row>
    <row r="41" spans="1:14" ht="26.25" thickBot="1" x14ac:dyDescent="0.25">
      <c r="A41" s="91"/>
      <c r="B41" s="300" t="s">
        <v>27</v>
      </c>
      <c r="C41" s="92"/>
      <c r="D41" s="206" t="s">
        <v>10</v>
      </c>
      <c r="E41" s="204" t="s">
        <v>11</v>
      </c>
      <c r="F41" s="92"/>
      <c r="G41" s="357" t="str">
        <f>IF(I50=0,"",IF(D50=0,"Preencher coluna Orçamento para melhor funcionamento da Planilha.",IF(I50&lt;(D50*80%),"Sinal Verde - Abaixo do Orçado",IF(D50=I50,"Sinal Amarelo - Igual ao Orçado",IF(D50&gt;I50,"Sinal Amarelo - Próximo ao Orçado","Sinal Vermelho - Passou do Orçado")))))</f>
        <v/>
      </c>
      <c r="H41" s="358"/>
      <c r="I41" s="204" t="s">
        <v>11</v>
      </c>
      <c r="J41" s="92"/>
      <c r="K41" s="198" t="s">
        <v>10</v>
      </c>
      <c r="L41" s="138"/>
      <c r="M41" s="198" t="s">
        <v>107</v>
      </c>
      <c r="N41" s="93"/>
    </row>
    <row r="42" spans="1:14" ht="12.75" customHeight="1" x14ac:dyDescent="0.2">
      <c r="A42" s="91"/>
      <c r="B42" s="121" t="s">
        <v>28</v>
      </c>
      <c r="C42" s="91"/>
      <c r="D42" s="97"/>
      <c r="E42" s="393" t="str">
        <f>IF(D50=0,"",D50/D130)</f>
        <v/>
      </c>
      <c r="F42" s="91"/>
      <c r="G42" s="97"/>
      <c r="H42" s="97"/>
      <c r="I42" s="393" t="str">
        <f>IF(I50=0,"",I50/I130)</f>
        <v/>
      </c>
      <c r="J42" s="91"/>
      <c r="K42" s="100" t="str">
        <f t="shared" ref="K42:K49" si="6">IF(D42=0,"",(D42-G42-H42))</f>
        <v/>
      </c>
      <c r="L42" s="94"/>
      <c r="M42" s="101" t="str">
        <f t="shared" ref="M42:M49" si="7">IF((G42+H42)=0,"",IF(D42=0,"",IF((G42+H42)&lt;(D42*80%),"Abaixo do Orçado",IF(D42=(G42+H42),"Igual ao Orçado",IF(D42&gt;(G42+H42),"Próximo ao Orçado","Passou do Orçado")))))</f>
        <v/>
      </c>
      <c r="N42" s="93"/>
    </row>
    <row r="43" spans="1:14" x14ac:dyDescent="0.2">
      <c r="A43" s="91"/>
      <c r="B43" s="96" t="s">
        <v>29</v>
      </c>
      <c r="C43" s="91"/>
      <c r="D43" s="97"/>
      <c r="E43" s="394"/>
      <c r="F43" s="91"/>
      <c r="G43" s="97"/>
      <c r="H43" s="97"/>
      <c r="I43" s="394"/>
      <c r="J43" s="91"/>
      <c r="K43" s="100" t="str">
        <f t="shared" si="6"/>
        <v/>
      </c>
      <c r="L43" s="94"/>
      <c r="M43" s="101" t="str">
        <f t="shared" si="7"/>
        <v/>
      </c>
      <c r="N43" s="93"/>
    </row>
    <row r="44" spans="1:14" ht="12.75" customHeight="1" x14ac:dyDescent="0.2">
      <c r="A44" s="91"/>
      <c r="B44" s="96" t="s">
        <v>30</v>
      </c>
      <c r="C44" s="91"/>
      <c r="D44" s="97"/>
      <c r="E44" s="394"/>
      <c r="F44" s="91"/>
      <c r="G44" s="97"/>
      <c r="H44" s="97"/>
      <c r="I44" s="394"/>
      <c r="J44" s="91"/>
      <c r="K44" s="100" t="str">
        <f t="shared" si="6"/>
        <v/>
      </c>
      <c r="L44" s="94"/>
      <c r="M44" s="101" t="str">
        <f t="shared" si="7"/>
        <v/>
      </c>
      <c r="N44" s="93"/>
    </row>
    <row r="45" spans="1:14" ht="12.75" customHeight="1" x14ac:dyDescent="0.2">
      <c r="A45" s="91"/>
      <c r="B45" s="96" t="s">
        <v>20</v>
      </c>
      <c r="C45" s="91"/>
      <c r="D45" s="97"/>
      <c r="E45" s="394"/>
      <c r="F45" s="91"/>
      <c r="G45" s="97"/>
      <c r="H45" s="97"/>
      <c r="I45" s="394"/>
      <c r="J45" s="91"/>
      <c r="K45" s="100" t="str">
        <f t="shared" si="6"/>
        <v/>
      </c>
      <c r="L45" s="94"/>
      <c r="M45" s="101" t="str">
        <f t="shared" si="7"/>
        <v/>
      </c>
      <c r="N45" s="93"/>
    </row>
    <row r="46" spans="1:14" ht="12.75" customHeight="1" x14ac:dyDescent="0.2">
      <c r="A46" s="91"/>
      <c r="B46" s="96" t="s">
        <v>21</v>
      </c>
      <c r="C46" s="91"/>
      <c r="D46" s="97"/>
      <c r="E46" s="394"/>
      <c r="F46" s="91"/>
      <c r="G46" s="97"/>
      <c r="H46" s="97"/>
      <c r="I46" s="394"/>
      <c r="J46" s="91"/>
      <c r="K46" s="100" t="str">
        <f t="shared" si="6"/>
        <v/>
      </c>
      <c r="L46" s="94"/>
      <c r="M46" s="101" t="str">
        <f t="shared" si="7"/>
        <v/>
      </c>
      <c r="N46" s="93"/>
    </row>
    <row r="47" spans="1:14" ht="12.75" customHeight="1" x14ac:dyDescent="0.2">
      <c r="A47" s="91"/>
      <c r="B47" s="105"/>
      <c r="C47" s="91"/>
      <c r="D47" s="97"/>
      <c r="E47" s="394"/>
      <c r="F47" s="91"/>
      <c r="G47" s="97"/>
      <c r="H47" s="97"/>
      <c r="I47" s="394"/>
      <c r="J47" s="91"/>
      <c r="K47" s="100" t="str">
        <f t="shared" si="6"/>
        <v/>
      </c>
      <c r="L47" s="94"/>
      <c r="M47" s="101" t="str">
        <f t="shared" si="7"/>
        <v/>
      </c>
      <c r="N47" s="93"/>
    </row>
    <row r="48" spans="1:14" ht="12.75" customHeight="1" x14ac:dyDescent="0.2">
      <c r="A48" s="91"/>
      <c r="B48" s="105"/>
      <c r="C48" s="91"/>
      <c r="D48" s="97"/>
      <c r="E48" s="394"/>
      <c r="F48" s="91"/>
      <c r="G48" s="97"/>
      <c r="H48" s="97"/>
      <c r="I48" s="394"/>
      <c r="J48" s="91"/>
      <c r="K48" s="100" t="str">
        <f t="shared" si="6"/>
        <v/>
      </c>
      <c r="L48" s="94"/>
      <c r="M48" s="101" t="str">
        <f t="shared" si="7"/>
        <v/>
      </c>
      <c r="N48" s="93"/>
    </row>
    <row r="49" spans="1:14" ht="13.5" customHeight="1" thickBot="1" x14ac:dyDescent="0.25">
      <c r="A49" s="91"/>
      <c r="B49" s="140"/>
      <c r="C49" s="91"/>
      <c r="D49" s="97"/>
      <c r="E49" s="395"/>
      <c r="F49" s="91"/>
      <c r="G49" s="97"/>
      <c r="H49" s="97"/>
      <c r="I49" s="395"/>
      <c r="J49" s="91"/>
      <c r="K49" s="100" t="str">
        <f t="shared" si="6"/>
        <v/>
      </c>
      <c r="L49" s="94"/>
      <c r="M49" s="101" t="str">
        <f t="shared" si="7"/>
        <v/>
      </c>
      <c r="N49" s="93"/>
    </row>
    <row r="50" spans="1:14" ht="13.5" thickBot="1" x14ac:dyDescent="0.25">
      <c r="A50" s="91"/>
      <c r="B50" s="207" t="s">
        <v>31</v>
      </c>
      <c r="C50" s="128"/>
      <c r="D50" s="208">
        <f>SUM(D42:D49)</f>
        <v>0</v>
      </c>
      <c r="E50" s="205"/>
      <c r="F50" s="128"/>
      <c r="G50" s="208">
        <f>SUM(G42:G49)</f>
        <v>0</v>
      </c>
      <c r="H50" s="209">
        <f>SUM(H42:H49)</f>
        <v>0</v>
      </c>
      <c r="I50" s="205">
        <f>G50+H50</f>
        <v>0</v>
      </c>
      <c r="J50" s="128"/>
      <c r="K50" s="192" t="str">
        <f>IF(D50=0,"",D50-I50)</f>
        <v/>
      </c>
      <c r="L50" s="145"/>
      <c r="M50" s="210"/>
      <c r="N50" s="93"/>
    </row>
    <row r="51" spans="1:14" ht="3.75" customHeight="1" thickBot="1" x14ac:dyDescent="0.25">
      <c r="A51" s="91"/>
      <c r="B51" s="132"/>
      <c r="C51" s="6"/>
      <c r="D51" s="133"/>
      <c r="E51" s="134"/>
      <c r="F51" s="135"/>
      <c r="G51" s="136"/>
      <c r="H51" s="136"/>
      <c r="I51" s="136"/>
      <c r="J51" s="135"/>
      <c r="K51" s="136"/>
      <c r="L51" s="135"/>
      <c r="M51" s="137"/>
      <c r="N51" s="93"/>
    </row>
    <row r="52" spans="1:14" ht="27" customHeight="1" thickBot="1" x14ac:dyDescent="0.25">
      <c r="A52" s="91"/>
      <c r="B52" s="300" t="s">
        <v>121</v>
      </c>
      <c r="C52" s="92"/>
      <c r="D52" s="206" t="s">
        <v>10</v>
      </c>
      <c r="E52" s="204" t="s">
        <v>11</v>
      </c>
      <c r="F52" s="92"/>
      <c r="G52" s="357" t="str">
        <f>IF(I62=0,"",IF(D62=0,"Preencher coluna Orçamento para melhor funcionamento da Planilha.",IF(I62&lt;(D62*80%),"Sinal Verde - Abaixo do Orçado",IF(D62=I62,"Sinal Amarelo - Igual ao Orçado",IF(D62&gt;I62,"Sinal Amarelo - Próximo ao Orçado","Sinal Vermelho - Passou do Orçado")))))</f>
        <v/>
      </c>
      <c r="H52" s="358"/>
      <c r="I52" s="204" t="s">
        <v>11</v>
      </c>
      <c r="J52" s="92"/>
      <c r="K52" s="198" t="s">
        <v>10</v>
      </c>
      <c r="L52" s="138"/>
      <c r="M52" s="198" t="s">
        <v>107</v>
      </c>
      <c r="N52" s="93"/>
    </row>
    <row r="53" spans="1:14" ht="12.75" customHeight="1" x14ac:dyDescent="0.2">
      <c r="A53" s="91"/>
      <c r="B53" s="121" t="s">
        <v>112</v>
      </c>
      <c r="C53" s="91"/>
      <c r="D53" s="97"/>
      <c r="E53" s="393" t="str">
        <f>IF(D62=0,"",D62/D130)</f>
        <v/>
      </c>
      <c r="F53" s="91"/>
      <c r="G53" s="97"/>
      <c r="H53" s="97"/>
      <c r="I53" s="393" t="str">
        <f>IF(I62=0,"",I62/I130)</f>
        <v/>
      </c>
      <c r="J53" s="91"/>
      <c r="K53" s="100" t="str">
        <f t="shared" ref="K53:K61" si="8">IF(D53=0,"",(D53-G53-H53))</f>
        <v/>
      </c>
      <c r="L53" s="94"/>
      <c r="M53" s="101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93"/>
    </row>
    <row r="54" spans="1:14" x14ac:dyDescent="0.2">
      <c r="A54" s="91"/>
      <c r="B54" s="96" t="s">
        <v>47</v>
      </c>
      <c r="C54" s="91"/>
      <c r="D54" s="97"/>
      <c r="E54" s="394"/>
      <c r="F54" s="91"/>
      <c r="G54" s="97"/>
      <c r="H54" s="97"/>
      <c r="I54" s="394"/>
      <c r="J54" s="91"/>
      <c r="K54" s="100" t="str">
        <f t="shared" si="8"/>
        <v/>
      </c>
      <c r="L54" s="94"/>
      <c r="M54" s="101" t="str">
        <f t="shared" si="9"/>
        <v/>
      </c>
      <c r="N54" s="93"/>
    </row>
    <row r="55" spans="1:14" ht="12.75" customHeight="1" x14ac:dyDescent="0.2">
      <c r="A55" s="91"/>
      <c r="B55" s="96" t="s">
        <v>48</v>
      </c>
      <c r="C55" s="91"/>
      <c r="D55" s="97"/>
      <c r="E55" s="394"/>
      <c r="F55" s="91"/>
      <c r="G55" s="97"/>
      <c r="H55" s="97"/>
      <c r="I55" s="394"/>
      <c r="J55" s="91"/>
      <c r="K55" s="100" t="str">
        <f t="shared" si="8"/>
        <v/>
      </c>
      <c r="L55" s="94"/>
      <c r="M55" s="101" t="str">
        <f t="shared" si="9"/>
        <v/>
      </c>
      <c r="N55" s="93"/>
    </row>
    <row r="56" spans="1:14" ht="12.75" customHeight="1" x14ac:dyDescent="0.2">
      <c r="A56" s="91"/>
      <c r="B56" s="96" t="s">
        <v>127</v>
      </c>
      <c r="C56" s="91"/>
      <c r="D56" s="97"/>
      <c r="E56" s="394"/>
      <c r="F56" s="91"/>
      <c r="G56" s="97"/>
      <c r="H56" s="97"/>
      <c r="I56" s="394"/>
      <c r="J56" s="91"/>
      <c r="K56" s="100" t="str">
        <f t="shared" si="8"/>
        <v/>
      </c>
      <c r="L56" s="94"/>
      <c r="M56" s="101" t="str">
        <f t="shared" si="9"/>
        <v/>
      </c>
      <c r="N56" s="93"/>
    </row>
    <row r="57" spans="1:14" ht="12.75" customHeight="1" x14ac:dyDescent="0.2">
      <c r="A57" s="91"/>
      <c r="B57" s="96" t="s">
        <v>38</v>
      </c>
      <c r="C57" s="91"/>
      <c r="D57" s="97"/>
      <c r="E57" s="394"/>
      <c r="F57" s="91"/>
      <c r="G57" s="97"/>
      <c r="H57" s="97"/>
      <c r="I57" s="394"/>
      <c r="J57" s="91"/>
      <c r="K57" s="100" t="str">
        <f t="shared" si="8"/>
        <v/>
      </c>
      <c r="L57" s="94"/>
      <c r="M57" s="101" t="str">
        <f t="shared" si="9"/>
        <v/>
      </c>
      <c r="N57" s="93"/>
    </row>
    <row r="58" spans="1:14" ht="12.75" customHeight="1" x14ac:dyDescent="0.2">
      <c r="A58" s="91"/>
      <c r="B58" s="96" t="s">
        <v>39</v>
      </c>
      <c r="C58" s="91"/>
      <c r="D58" s="97"/>
      <c r="E58" s="394"/>
      <c r="F58" s="91"/>
      <c r="G58" s="97"/>
      <c r="H58" s="97"/>
      <c r="I58" s="394"/>
      <c r="J58" s="91"/>
      <c r="K58" s="100" t="str">
        <f t="shared" si="8"/>
        <v/>
      </c>
      <c r="L58" s="94"/>
      <c r="M58" s="101" t="str">
        <f t="shared" si="9"/>
        <v/>
      </c>
      <c r="N58" s="93"/>
    </row>
    <row r="59" spans="1:14" ht="12.75" customHeight="1" x14ac:dyDescent="0.2">
      <c r="A59" s="91"/>
      <c r="B59" s="96"/>
      <c r="C59" s="91"/>
      <c r="D59" s="97"/>
      <c r="E59" s="394"/>
      <c r="F59" s="91"/>
      <c r="G59" s="97"/>
      <c r="H59" s="97"/>
      <c r="I59" s="394"/>
      <c r="J59" s="91"/>
      <c r="K59" s="100" t="str">
        <f t="shared" si="8"/>
        <v/>
      </c>
      <c r="L59" s="94"/>
      <c r="M59" s="101" t="str">
        <f t="shared" si="9"/>
        <v/>
      </c>
      <c r="N59" s="93"/>
    </row>
    <row r="60" spans="1:14" ht="12.75" customHeight="1" x14ac:dyDescent="0.2">
      <c r="A60" s="91"/>
      <c r="B60" s="96"/>
      <c r="C60" s="91"/>
      <c r="D60" s="97"/>
      <c r="E60" s="394"/>
      <c r="F60" s="91"/>
      <c r="G60" s="97"/>
      <c r="H60" s="97"/>
      <c r="I60" s="394"/>
      <c r="J60" s="91"/>
      <c r="K60" s="100" t="str">
        <f t="shared" si="8"/>
        <v/>
      </c>
      <c r="L60" s="94"/>
      <c r="M60" s="101" t="str">
        <f t="shared" si="9"/>
        <v/>
      </c>
      <c r="N60" s="93"/>
    </row>
    <row r="61" spans="1:14" ht="13.5" customHeight="1" thickBot="1" x14ac:dyDescent="0.25">
      <c r="A61" s="91"/>
      <c r="B61" s="140"/>
      <c r="C61" s="128"/>
      <c r="D61" s="106"/>
      <c r="E61" s="395"/>
      <c r="F61" s="91"/>
      <c r="G61" s="106"/>
      <c r="H61" s="106"/>
      <c r="I61" s="395"/>
      <c r="J61" s="91"/>
      <c r="K61" s="100" t="str">
        <f t="shared" si="8"/>
        <v/>
      </c>
      <c r="L61" s="94"/>
      <c r="M61" s="101" t="str">
        <f t="shared" si="9"/>
        <v/>
      </c>
      <c r="N61" s="93"/>
    </row>
    <row r="62" spans="1:14" ht="13.5" thickBot="1" x14ac:dyDescent="0.25">
      <c r="A62" s="91"/>
      <c r="B62" s="207" t="s">
        <v>40</v>
      </c>
      <c r="C62" s="128"/>
      <c r="D62" s="205">
        <f>SUM(D53:D61)</f>
        <v>0</v>
      </c>
      <c r="E62" s="211"/>
      <c r="F62" s="128"/>
      <c r="G62" s="202">
        <f>SUM(G53:G61)</f>
        <v>0</v>
      </c>
      <c r="H62" s="212">
        <f>SUM(H53:H61)</f>
        <v>0</v>
      </c>
      <c r="I62" s="211">
        <f>G62+H62</f>
        <v>0</v>
      </c>
      <c r="J62" s="128"/>
      <c r="K62" s="192" t="str">
        <f>IF(D62=0,"",D62-I62)</f>
        <v/>
      </c>
      <c r="L62" s="145"/>
      <c r="M62" s="192"/>
      <c r="N62" s="93"/>
    </row>
    <row r="63" spans="1:14" ht="3.75" customHeight="1" thickBot="1" x14ac:dyDescent="0.25">
      <c r="A63" s="91"/>
      <c r="B63" s="132"/>
      <c r="C63" s="6"/>
      <c r="D63" s="133"/>
      <c r="E63" s="134"/>
      <c r="F63" s="135"/>
      <c r="G63" s="136"/>
      <c r="H63" s="136"/>
      <c r="I63" s="136"/>
      <c r="J63" s="135"/>
      <c r="K63" s="136"/>
      <c r="L63" s="135"/>
      <c r="M63" s="137"/>
      <c r="N63" s="93"/>
    </row>
    <row r="64" spans="1:14" ht="26.25" thickBot="1" x14ac:dyDescent="0.25">
      <c r="A64" s="91"/>
      <c r="B64" s="300" t="s">
        <v>41</v>
      </c>
      <c r="C64" s="92"/>
      <c r="D64" s="206" t="s">
        <v>10</v>
      </c>
      <c r="E64" s="204" t="s">
        <v>11</v>
      </c>
      <c r="F64" s="92"/>
      <c r="G64" s="357" t="str">
        <f>IF(I74=0,"",IF(D74=0,"Preencher coluna Orçamento para melhor funcionamento da Planilha.",IF(I74&lt;(D74*80%),"Sinal Verde - Abaixo do Orçado",IF(D74=I74,"Sinal Amarelo - Igual ao Orçado",IF(D74&gt;I74,"Sinal Amarelo - Próximo ao Orçado","Sinal Vermelho - Passou do Orçado")))))</f>
        <v/>
      </c>
      <c r="H64" s="358"/>
      <c r="I64" s="204" t="s">
        <v>11</v>
      </c>
      <c r="J64" s="92"/>
      <c r="K64" s="198" t="s">
        <v>10</v>
      </c>
      <c r="L64" s="138"/>
      <c r="M64" s="198" t="s">
        <v>107</v>
      </c>
      <c r="N64" s="93"/>
    </row>
    <row r="65" spans="1:14" ht="12.75" customHeight="1" x14ac:dyDescent="0.2">
      <c r="A65" s="91"/>
      <c r="B65" s="121" t="s">
        <v>42</v>
      </c>
      <c r="C65" s="91"/>
      <c r="D65" s="97"/>
      <c r="E65" s="393" t="str">
        <f>IF(D74=0,"",D74/D130)</f>
        <v/>
      </c>
      <c r="F65" s="91"/>
      <c r="G65" s="97"/>
      <c r="H65" s="97"/>
      <c r="I65" s="393" t="str">
        <f>IF(I74=0,"",I74/I130)</f>
        <v/>
      </c>
      <c r="J65" s="91"/>
      <c r="K65" s="100" t="str">
        <f t="shared" ref="K65:K73" si="10">IF(D65=0,"",(D65-G65-H65))</f>
        <v/>
      </c>
      <c r="L65" s="94"/>
      <c r="M65" s="101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93"/>
    </row>
    <row r="66" spans="1:14" x14ac:dyDescent="0.2">
      <c r="A66" s="91"/>
      <c r="B66" s="96" t="s">
        <v>43</v>
      </c>
      <c r="C66" s="91"/>
      <c r="D66" s="97"/>
      <c r="E66" s="394"/>
      <c r="F66" s="91"/>
      <c r="G66" s="97"/>
      <c r="H66" s="97"/>
      <c r="I66" s="394"/>
      <c r="J66" s="91"/>
      <c r="K66" s="100" t="str">
        <f t="shared" si="10"/>
        <v/>
      </c>
      <c r="L66" s="94"/>
      <c r="M66" s="101" t="str">
        <f t="shared" si="11"/>
        <v/>
      </c>
      <c r="N66" s="93"/>
    </row>
    <row r="67" spans="1:14" ht="12.75" customHeight="1" x14ac:dyDescent="0.2">
      <c r="A67" s="91"/>
      <c r="B67" s="96" t="s">
        <v>44</v>
      </c>
      <c r="C67" s="91"/>
      <c r="D67" s="97"/>
      <c r="E67" s="394"/>
      <c r="F67" s="91"/>
      <c r="G67" s="97"/>
      <c r="H67" s="97"/>
      <c r="I67" s="394"/>
      <c r="J67" s="91"/>
      <c r="K67" s="100" t="str">
        <f t="shared" si="10"/>
        <v/>
      </c>
      <c r="L67" s="94"/>
      <c r="M67" s="101" t="str">
        <f t="shared" si="11"/>
        <v/>
      </c>
      <c r="N67" s="93"/>
    </row>
    <row r="68" spans="1:14" ht="12.75" customHeight="1" x14ac:dyDescent="0.2">
      <c r="A68" s="91"/>
      <c r="B68" s="96" t="s">
        <v>45</v>
      </c>
      <c r="C68" s="91"/>
      <c r="D68" s="97"/>
      <c r="E68" s="394"/>
      <c r="F68" s="91"/>
      <c r="G68" s="97"/>
      <c r="H68" s="97"/>
      <c r="I68" s="394"/>
      <c r="J68" s="91"/>
      <c r="K68" s="100" t="str">
        <f t="shared" si="10"/>
        <v/>
      </c>
      <c r="L68" s="94"/>
      <c r="M68" s="101" t="str">
        <f t="shared" si="11"/>
        <v/>
      </c>
      <c r="N68" s="93"/>
    </row>
    <row r="69" spans="1:14" ht="12.75" customHeight="1" x14ac:dyDescent="0.2">
      <c r="A69" s="91"/>
      <c r="B69" s="96" t="s">
        <v>38</v>
      </c>
      <c r="C69" s="91"/>
      <c r="D69" s="97"/>
      <c r="E69" s="394"/>
      <c r="F69" s="91"/>
      <c r="G69" s="97"/>
      <c r="H69" s="97"/>
      <c r="I69" s="394"/>
      <c r="J69" s="91"/>
      <c r="K69" s="100" t="str">
        <f t="shared" si="10"/>
        <v/>
      </c>
      <c r="L69" s="94"/>
      <c r="M69" s="101" t="str">
        <f t="shared" si="11"/>
        <v/>
      </c>
      <c r="N69" s="93"/>
    </row>
    <row r="70" spans="1:14" ht="12.75" customHeight="1" x14ac:dyDescent="0.2">
      <c r="A70" s="91"/>
      <c r="B70" s="96" t="s">
        <v>39</v>
      </c>
      <c r="C70" s="91"/>
      <c r="D70" s="97"/>
      <c r="E70" s="394"/>
      <c r="F70" s="91"/>
      <c r="G70" s="97"/>
      <c r="H70" s="97"/>
      <c r="I70" s="394"/>
      <c r="J70" s="91"/>
      <c r="K70" s="100" t="str">
        <f t="shared" si="10"/>
        <v/>
      </c>
      <c r="L70" s="94"/>
      <c r="M70" s="101" t="str">
        <f t="shared" si="11"/>
        <v/>
      </c>
      <c r="N70" s="93"/>
    </row>
    <row r="71" spans="1:14" ht="12.75" customHeight="1" x14ac:dyDescent="0.2">
      <c r="A71" s="91"/>
      <c r="B71" s="105"/>
      <c r="C71" s="91"/>
      <c r="D71" s="97"/>
      <c r="E71" s="394"/>
      <c r="F71" s="91"/>
      <c r="G71" s="97"/>
      <c r="H71" s="97"/>
      <c r="I71" s="394"/>
      <c r="J71" s="91"/>
      <c r="K71" s="100" t="str">
        <f t="shared" si="10"/>
        <v/>
      </c>
      <c r="L71" s="94"/>
      <c r="M71" s="101" t="str">
        <f t="shared" si="11"/>
        <v/>
      </c>
      <c r="N71" s="93"/>
    </row>
    <row r="72" spans="1:14" ht="12.75" customHeight="1" x14ac:dyDescent="0.2">
      <c r="A72" s="91"/>
      <c r="B72" s="105"/>
      <c r="C72" s="91"/>
      <c r="D72" s="97"/>
      <c r="E72" s="394"/>
      <c r="F72" s="91"/>
      <c r="G72" s="97"/>
      <c r="H72" s="97"/>
      <c r="I72" s="394"/>
      <c r="J72" s="91"/>
      <c r="K72" s="100" t="str">
        <f t="shared" si="10"/>
        <v/>
      </c>
      <c r="L72" s="94"/>
      <c r="M72" s="101" t="str">
        <f t="shared" si="11"/>
        <v/>
      </c>
      <c r="N72" s="93"/>
    </row>
    <row r="73" spans="1:14" ht="13.5" customHeight="1" thickBot="1" x14ac:dyDescent="0.25">
      <c r="A73" s="91"/>
      <c r="B73" s="105"/>
      <c r="C73" s="91"/>
      <c r="D73" s="97"/>
      <c r="E73" s="395"/>
      <c r="F73" s="91"/>
      <c r="G73" s="97"/>
      <c r="H73" s="97"/>
      <c r="I73" s="395"/>
      <c r="J73" s="91"/>
      <c r="K73" s="100" t="str">
        <f t="shared" si="10"/>
        <v/>
      </c>
      <c r="L73" s="94"/>
      <c r="M73" s="101" t="str">
        <f t="shared" si="11"/>
        <v/>
      </c>
      <c r="N73" s="93"/>
    </row>
    <row r="74" spans="1:14" ht="13.5" thickBot="1" x14ac:dyDescent="0.25">
      <c r="A74" s="91"/>
      <c r="B74" s="203" t="s">
        <v>46</v>
      </c>
      <c r="C74" s="128"/>
      <c r="D74" s="208">
        <f>SUM(D65:D73)</f>
        <v>0</v>
      </c>
      <c r="E74" s="205"/>
      <c r="F74" s="128"/>
      <c r="G74" s="208">
        <f>SUM(G65:G73)</f>
        <v>0</v>
      </c>
      <c r="H74" s="209">
        <f>SUM(H65:H73)</f>
        <v>0</v>
      </c>
      <c r="I74" s="205">
        <f>G74+H74</f>
        <v>0</v>
      </c>
      <c r="J74" s="128"/>
      <c r="K74" s="192" t="str">
        <f>IF(D74=0,"",D74-I74)</f>
        <v/>
      </c>
      <c r="L74" s="145"/>
      <c r="M74" s="210"/>
      <c r="N74" s="93"/>
    </row>
    <row r="75" spans="1:14" ht="3.75" customHeight="1" thickBot="1" x14ac:dyDescent="0.25">
      <c r="A75" s="91"/>
      <c r="B75" s="132"/>
      <c r="C75" s="6"/>
      <c r="D75" s="133"/>
      <c r="E75" s="134"/>
      <c r="F75" s="135"/>
      <c r="G75" s="136"/>
      <c r="H75" s="136"/>
      <c r="I75" s="136"/>
      <c r="J75" s="135"/>
      <c r="K75" s="136"/>
      <c r="L75" s="135"/>
      <c r="M75" s="137"/>
      <c r="N75" s="93"/>
    </row>
    <row r="76" spans="1:14" ht="26.25" thickBot="1" x14ac:dyDescent="0.25">
      <c r="A76" s="91"/>
      <c r="B76" s="300" t="s">
        <v>122</v>
      </c>
      <c r="C76" s="92"/>
      <c r="D76" s="206" t="s">
        <v>10</v>
      </c>
      <c r="E76" s="204" t="s">
        <v>11</v>
      </c>
      <c r="F76" s="92"/>
      <c r="G76" s="357" t="str">
        <f>IF(I89=0,"",IF(D89=0,"Preencher coluna Orçamento para melhor funcionamento da Planilha.",IF(I89&lt;(D89*80%),"Sinal Verde - Abaixo do Orçado",IF(D89=I89,"Sinal Amarelo - Igual ao Orçado",IF(D89&gt;I89,"Sinal Amarelo - Próximo ao Orçado","Sinal Vermelho - Passou do Orçado")))))</f>
        <v/>
      </c>
      <c r="H76" s="358"/>
      <c r="I76" s="204" t="s">
        <v>11</v>
      </c>
      <c r="J76" s="92"/>
      <c r="K76" s="198" t="s">
        <v>10</v>
      </c>
      <c r="L76" s="138"/>
      <c r="M76" s="198" t="s">
        <v>107</v>
      </c>
      <c r="N76" s="93"/>
    </row>
    <row r="77" spans="1:14" ht="12.75" customHeight="1" x14ac:dyDescent="0.2">
      <c r="A77" s="91"/>
      <c r="B77" s="121" t="s">
        <v>32</v>
      </c>
      <c r="C77" s="91"/>
      <c r="D77" s="97"/>
      <c r="E77" s="393" t="str">
        <f>IF(D89=0,"",D89/D130)</f>
        <v/>
      </c>
      <c r="F77" s="91"/>
      <c r="G77" s="97"/>
      <c r="H77" s="97"/>
      <c r="I77" s="393" t="str">
        <f>IF(I89=0,"",I89/I130)</f>
        <v/>
      </c>
      <c r="J77" s="91"/>
      <c r="K77" s="100" t="str">
        <f t="shared" ref="K77:K88" si="12">IF(D77=0,"",(D77-G77-H77))</f>
        <v/>
      </c>
      <c r="L77" s="94"/>
      <c r="M77" s="101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93"/>
    </row>
    <row r="78" spans="1:14" x14ac:dyDescent="0.2">
      <c r="A78" s="91"/>
      <c r="B78" s="96" t="s">
        <v>33</v>
      </c>
      <c r="C78" s="91"/>
      <c r="D78" s="97"/>
      <c r="E78" s="394"/>
      <c r="F78" s="91"/>
      <c r="G78" s="97"/>
      <c r="H78" s="97"/>
      <c r="I78" s="394"/>
      <c r="J78" s="91"/>
      <c r="K78" s="100" t="str">
        <f t="shared" si="12"/>
        <v/>
      </c>
      <c r="L78" s="94"/>
      <c r="M78" s="101" t="str">
        <f t="shared" si="13"/>
        <v/>
      </c>
      <c r="N78" s="93"/>
    </row>
    <row r="79" spans="1:14" ht="12.75" customHeight="1" x14ac:dyDescent="0.2">
      <c r="A79" s="91"/>
      <c r="B79" s="96" t="s">
        <v>34</v>
      </c>
      <c r="C79" s="91"/>
      <c r="D79" s="97"/>
      <c r="E79" s="394"/>
      <c r="F79" s="91"/>
      <c r="G79" s="97"/>
      <c r="H79" s="97"/>
      <c r="I79" s="394"/>
      <c r="J79" s="91"/>
      <c r="K79" s="100" t="str">
        <f t="shared" si="12"/>
        <v/>
      </c>
      <c r="L79" s="94"/>
      <c r="M79" s="101" t="str">
        <f t="shared" si="13"/>
        <v/>
      </c>
      <c r="N79" s="93"/>
    </row>
    <row r="80" spans="1:14" ht="12.75" customHeight="1" x14ac:dyDescent="0.2">
      <c r="A80" s="91"/>
      <c r="B80" s="96" t="s">
        <v>35</v>
      </c>
      <c r="C80" s="91"/>
      <c r="D80" s="97"/>
      <c r="E80" s="394"/>
      <c r="F80" s="91"/>
      <c r="G80" s="97"/>
      <c r="H80" s="97"/>
      <c r="I80" s="394"/>
      <c r="J80" s="91"/>
      <c r="K80" s="100" t="str">
        <f t="shared" si="12"/>
        <v/>
      </c>
      <c r="L80" s="94"/>
      <c r="M80" s="101" t="str">
        <f t="shared" si="13"/>
        <v/>
      </c>
      <c r="N80" s="93"/>
    </row>
    <row r="81" spans="1:14" ht="12.75" customHeight="1" x14ac:dyDescent="0.2">
      <c r="A81" s="91"/>
      <c r="B81" s="96" t="s">
        <v>129</v>
      </c>
      <c r="C81" s="91"/>
      <c r="D81" s="97"/>
      <c r="E81" s="394"/>
      <c r="F81" s="91"/>
      <c r="G81" s="97"/>
      <c r="H81" s="97"/>
      <c r="I81" s="394"/>
      <c r="J81" s="91"/>
      <c r="K81" s="100" t="str">
        <f t="shared" si="12"/>
        <v/>
      </c>
      <c r="L81" s="94"/>
      <c r="M81" s="101" t="str">
        <f t="shared" si="13"/>
        <v/>
      </c>
      <c r="N81" s="93"/>
    </row>
    <row r="82" spans="1:14" ht="12.75" customHeight="1" x14ac:dyDescent="0.2">
      <c r="A82" s="91"/>
      <c r="B82" s="96" t="s">
        <v>36</v>
      </c>
      <c r="C82" s="91"/>
      <c r="D82" s="97"/>
      <c r="E82" s="394"/>
      <c r="F82" s="91"/>
      <c r="G82" s="97"/>
      <c r="H82" s="97"/>
      <c r="I82" s="394"/>
      <c r="J82" s="91"/>
      <c r="K82" s="100" t="str">
        <f t="shared" si="12"/>
        <v/>
      </c>
      <c r="L82" s="94"/>
      <c r="M82" s="101" t="str">
        <f t="shared" si="13"/>
        <v/>
      </c>
      <c r="N82" s="93"/>
    </row>
    <row r="83" spans="1:14" ht="12.75" customHeight="1" x14ac:dyDescent="0.2">
      <c r="A83" s="91"/>
      <c r="B83" s="96" t="s">
        <v>37</v>
      </c>
      <c r="C83" s="91"/>
      <c r="D83" s="97"/>
      <c r="E83" s="394"/>
      <c r="F83" s="91"/>
      <c r="G83" s="97"/>
      <c r="H83" s="97"/>
      <c r="I83" s="394"/>
      <c r="J83" s="91"/>
      <c r="K83" s="100" t="str">
        <f t="shared" si="12"/>
        <v/>
      </c>
      <c r="L83" s="94"/>
      <c r="M83" s="101" t="str">
        <f t="shared" si="13"/>
        <v/>
      </c>
      <c r="N83" s="93"/>
    </row>
    <row r="84" spans="1:14" ht="12.75" customHeight="1" x14ac:dyDescent="0.2">
      <c r="A84" s="91"/>
      <c r="B84" s="96" t="s">
        <v>38</v>
      </c>
      <c r="C84" s="91"/>
      <c r="D84" s="97"/>
      <c r="E84" s="394"/>
      <c r="F84" s="91"/>
      <c r="G84" s="97"/>
      <c r="H84" s="97"/>
      <c r="I84" s="394"/>
      <c r="J84" s="91"/>
      <c r="K84" s="100" t="str">
        <f t="shared" si="12"/>
        <v/>
      </c>
      <c r="L84" s="94"/>
      <c r="M84" s="101" t="str">
        <f t="shared" si="13"/>
        <v/>
      </c>
      <c r="N84" s="93"/>
    </row>
    <row r="85" spans="1:14" ht="12.75" customHeight="1" x14ac:dyDescent="0.2">
      <c r="A85" s="91"/>
      <c r="B85" s="96" t="s">
        <v>39</v>
      </c>
      <c r="C85" s="91"/>
      <c r="D85" s="97"/>
      <c r="E85" s="394"/>
      <c r="F85" s="91"/>
      <c r="G85" s="97"/>
      <c r="H85" s="97"/>
      <c r="I85" s="394"/>
      <c r="J85" s="91"/>
      <c r="K85" s="100" t="str">
        <f t="shared" si="12"/>
        <v/>
      </c>
      <c r="L85" s="94"/>
      <c r="M85" s="101" t="str">
        <f t="shared" si="13"/>
        <v/>
      </c>
      <c r="N85" s="93"/>
    </row>
    <row r="86" spans="1:14" ht="12.75" customHeight="1" x14ac:dyDescent="0.2">
      <c r="A86" s="91"/>
      <c r="B86" s="105"/>
      <c r="C86" s="91"/>
      <c r="D86" s="97"/>
      <c r="E86" s="394"/>
      <c r="F86" s="91"/>
      <c r="G86" s="97"/>
      <c r="H86" s="97"/>
      <c r="I86" s="394"/>
      <c r="J86" s="91"/>
      <c r="K86" s="100" t="str">
        <f t="shared" si="12"/>
        <v/>
      </c>
      <c r="L86" s="94"/>
      <c r="M86" s="101" t="str">
        <f t="shared" si="13"/>
        <v/>
      </c>
      <c r="N86" s="93"/>
    </row>
    <row r="87" spans="1:14" ht="12.75" customHeight="1" x14ac:dyDescent="0.2">
      <c r="A87" s="91"/>
      <c r="B87" s="105"/>
      <c r="C87" s="91"/>
      <c r="D87" s="97"/>
      <c r="E87" s="394"/>
      <c r="F87" s="91"/>
      <c r="G87" s="97"/>
      <c r="H87" s="97"/>
      <c r="I87" s="394"/>
      <c r="J87" s="91"/>
      <c r="K87" s="100" t="str">
        <f t="shared" si="12"/>
        <v/>
      </c>
      <c r="L87" s="94"/>
      <c r="M87" s="101" t="str">
        <f t="shared" si="13"/>
        <v/>
      </c>
      <c r="N87" s="93"/>
    </row>
    <row r="88" spans="1:14" ht="13.5" customHeight="1" thickBot="1" x14ac:dyDescent="0.25">
      <c r="A88" s="91"/>
      <c r="B88" s="105"/>
      <c r="C88" s="91"/>
      <c r="D88" s="97"/>
      <c r="E88" s="395"/>
      <c r="F88" s="91"/>
      <c r="G88" s="97"/>
      <c r="H88" s="97"/>
      <c r="I88" s="395"/>
      <c r="J88" s="91"/>
      <c r="K88" s="100" t="str">
        <f t="shared" si="12"/>
        <v/>
      </c>
      <c r="L88" s="94"/>
      <c r="M88" s="101" t="str">
        <f t="shared" si="13"/>
        <v/>
      </c>
      <c r="N88" s="93"/>
    </row>
    <row r="89" spans="1:14" ht="13.5" thickBot="1" x14ac:dyDescent="0.25">
      <c r="A89" s="91"/>
      <c r="B89" s="203" t="s">
        <v>49</v>
      </c>
      <c r="C89" s="128"/>
      <c r="D89" s="208">
        <f>SUM(D77:D88)</f>
        <v>0</v>
      </c>
      <c r="E89" s="205"/>
      <c r="F89" s="128"/>
      <c r="G89" s="208">
        <f>SUM(G77:G88)</f>
        <v>0</v>
      </c>
      <c r="H89" s="209">
        <f>SUM(H77:H88)</f>
        <v>0</v>
      </c>
      <c r="I89" s="205">
        <f>G89+H89</f>
        <v>0</v>
      </c>
      <c r="J89" s="128"/>
      <c r="K89" s="192" t="str">
        <f>IF(D89=0,"",D89-I89)</f>
        <v/>
      </c>
      <c r="L89" s="145"/>
      <c r="M89" s="210"/>
      <c r="N89" s="93"/>
    </row>
    <row r="90" spans="1:14" ht="3.75" customHeight="1" thickBot="1" x14ac:dyDescent="0.25">
      <c r="A90" s="91"/>
      <c r="B90" s="132"/>
      <c r="C90" s="6"/>
      <c r="D90" s="133"/>
      <c r="E90" s="134"/>
      <c r="F90" s="135"/>
      <c r="G90" s="136"/>
      <c r="H90" s="136"/>
      <c r="I90" s="136"/>
      <c r="J90" s="135"/>
      <c r="K90" s="136"/>
      <c r="L90" s="135"/>
      <c r="M90" s="137"/>
      <c r="N90" s="93"/>
    </row>
    <row r="91" spans="1:14" ht="26.25" thickBot="1" x14ac:dyDescent="0.25">
      <c r="A91" s="91"/>
      <c r="B91" s="300" t="s">
        <v>50</v>
      </c>
      <c r="C91" s="92"/>
      <c r="D91" s="206" t="s">
        <v>10</v>
      </c>
      <c r="E91" s="204" t="s">
        <v>11</v>
      </c>
      <c r="F91" s="92"/>
      <c r="G91" s="357" t="str">
        <f>IF(I100=0,"",IF(D100=0,"Preencher coluna Orçamento para melhor funcionamento da Planilha.",IF(I100&lt;(D100*80%),"Sinal Verde - Abaixo do Orçado",IF(D100=I100,"Sinal Amarelo - Igual ao Orçado",IF(D100&gt;I100,"Sinal Amarelo - Próximo ao Orçado","Sinal Vermelho - Passou do Orçado")))))</f>
        <v/>
      </c>
      <c r="H91" s="358"/>
      <c r="I91" s="204" t="s">
        <v>11</v>
      </c>
      <c r="J91" s="92"/>
      <c r="K91" s="198" t="s">
        <v>10</v>
      </c>
      <c r="L91" s="138"/>
      <c r="M91" s="198" t="s">
        <v>107</v>
      </c>
      <c r="N91" s="93"/>
    </row>
    <row r="92" spans="1:14" ht="12.75" customHeight="1" x14ac:dyDescent="0.2">
      <c r="A92" s="91"/>
      <c r="B92" s="121" t="s">
        <v>51</v>
      </c>
      <c r="C92" s="91"/>
      <c r="D92" s="97"/>
      <c r="E92" s="393" t="str">
        <f>IF(D100=0,"",D100/D130)</f>
        <v/>
      </c>
      <c r="F92" s="91"/>
      <c r="G92" s="97"/>
      <c r="H92" s="97"/>
      <c r="I92" s="393" t="str">
        <f>IF(I100=0,"",I100/I130)</f>
        <v/>
      </c>
      <c r="J92" s="91"/>
      <c r="K92" s="100" t="str">
        <f t="shared" ref="K92:K99" si="14">IF(D92=0,"",(D92-G92-H92))</f>
        <v/>
      </c>
      <c r="L92" s="94"/>
      <c r="M92" s="101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93"/>
    </row>
    <row r="93" spans="1:14" x14ac:dyDescent="0.2">
      <c r="A93" s="91"/>
      <c r="B93" s="96" t="s">
        <v>52</v>
      </c>
      <c r="C93" s="91"/>
      <c r="D93" s="97"/>
      <c r="E93" s="394"/>
      <c r="F93" s="91"/>
      <c r="G93" s="97"/>
      <c r="H93" s="97"/>
      <c r="I93" s="394"/>
      <c r="J93" s="91"/>
      <c r="K93" s="100" t="str">
        <f t="shared" si="14"/>
        <v/>
      </c>
      <c r="L93" s="94"/>
      <c r="M93" s="101" t="str">
        <f t="shared" si="15"/>
        <v/>
      </c>
      <c r="N93" s="93"/>
    </row>
    <row r="94" spans="1:14" ht="12.75" customHeight="1" x14ac:dyDescent="0.2">
      <c r="A94" s="91"/>
      <c r="B94" s="96" t="s">
        <v>130</v>
      </c>
      <c r="C94" s="91"/>
      <c r="D94" s="97"/>
      <c r="E94" s="394"/>
      <c r="F94" s="91"/>
      <c r="G94" s="97"/>
      <c r="H94" s="97"/>
      <c r="I94" s="394"/>
      <c r="J94" s="91"/>
      <c r="K94" s="100" t="str">
        <f t="shared" si="14"/>
        <v/>
      </c>
      <c r="L94" s="94"/>
      <c r="M94" s="101" t="str">
        <f t="shared" si="15"/>
        <v/>
      </c>
      <c r="N94" s="93"/>
    </row>
    <row r="95" spans="1:14" ht="12.75" customHeight="1" x14ac:dyDescent="0.2">
      <c r="A95" s="91"/>
      <c r="B95" s="96" t="s">
        <v>38</v>
      </c>
      <c r="C95" s="91"/>
      <c r="D95" s="97"/>
      <c r="E95" s="394"/>
      <c r="F95" s="91"/>
      <c r="G95" s="97"/>
      <c r="H95" s="97"/>
      <c r="I95" s="394"/>
      <c r="J95" s="91"/>
      <c r="K95" s="100" t="str">
        <f t="shared" si="14"/>
        <v/>
      </c>
      <c r="L95" s="94"/>
      <c r="M95" s="101" t="str">
        <f t="shared" si="15"/>
        <v/>
      </c>
      <c r="N95" s="93"/>
    </row>
    <row r="96" spans="1:14" ht="12.75" customHeight="1" x14ac:dyDescent="0.2">
      <c r="A96" s="91"/>
      <c r="B96" s="96" t="s">
        <v>39</v>
      </c>
      <c r="C96" s="91"/>
      <c r="D96" s="97"/>
      <c r="E96" s="394"/>
      <c r="F96" s="91"/>
      <c r="G96" s="97"/>
      <c r="H96" s="97"/>
      <c r="I96" s="394"/>
      <c r="J96" s="91"/>
      <c r="K96" s="100" t="str">
        <f t="shared" si="14"/>
        <v/>
      </c>
      <c r="L96" s="94"/>
      <c r="M96" s="101" t="str">
        <f t="shared" si="15"/>
        <v/>
      </c>
      <c r="N96" s="93"/>
    </row>
    <row r="97" spans="1:14" ht="12.75" customHeight="1" x14ac:dyDescent="0.2">
      <c r="A97" s="91"/>
      <c r="B97" s="105"/>
      <c r="C97" s="91"/>
      <c r="D97" s="97"/>
      <c r="E97" s="394"/>
      <c r="F97" s="91"/>
      <c r="G97" s="97"/>
      <c r="H97" s="97"/>
      <c r="I97" s="394"/>
      <c r="J97" s="91"/>
      <c r="K97" s="100" t="str">
        <f t="shared" si="14"/>
        <v/>
      </c>
      <c r="L97" s="94"/>
      <c r="M97" s="101" t="str">
        <f t="shared" si="15"/>
        <v/>
      </c>
      <c r="N97" s="93"/>
    </row>
    <row r="98" spans="1:14" ht="12.75" customHeight="1" x14ac:dyDescent="0.2">
      <c r="A98" s="91"/>
      <c r="B98" s="105"/>
      <c r="C98" s="91"/>
      <c r="D98" s="97"/>
      <c r="E98" s="394"/>
      <c r="F98" s="91"/>
      <c r="G98" s="97"/>
      <c r="H98" s="97"/>
      <c r="I98" s="394"/>
      <c r="J98" s="91"/>
      <c r="K98" s="100" t="str">
        <f t="shared" si="14"/>
        <v/>
      </c>
      <c r="L98" s="94"/>
      <c r="M98" s="101" t="str">
        <f t="shared" si="15"/>
        <v/>
      </c>
      <c r="N98" s="93"/>
    </row>
    <row r="99" spans="1:14" ht="13.5" customHeight="1" thickBot="1" x14ac:dyDescent="0.25">
      <c r="A99" s="91"/>
      <c r="B99" s="140"/>
      <c r="C99" s="91"/>
      <c r="D99" s="97"/>
      <c r="E99" s="395"/>
      <c r="F99" s="91"/>
      <c r="G99" s="97"/>
      <c r="H99" s="97"/>
      <c r="I99" s="395"/>
      <c r="J99" s="91"/>
      <c r="K99" s="100" t="str">
        <f t="shared" si="14"/>
        <v/>
      </c>
      <c r="L99" s="94"/>
      <c r="M99" s="101" t="str">
        <f t="shared" si="15"/>
        <v/>
      </c>
      <c r="N99" s="93"/>
    </row>
    <row r="100" spans="1:14" ht="13.5" thickBot="1" x14ac:dyDescent="0.25">
      <c r="A100" s="91"/>
      <c r="B100" s="207" t="s">
        <v>53</v>
      </c>
      <c r="C100" s="128"/>
      <c r="D100" s="208">
        <f>SUM(D92:D99)</f>
        <v>0</v>
      </c>
      <c r="E100" s="205"/>
      <c r="F100" s="128"/>
      <c r="G100" s="208">
        <f>SUM(G92:G99)</f>
        <v>0</v>
      </c>
      <c r="H100" s="209">
        <f>SUM(H92:H99)</f>
        <v>0</v>
      </c>
      <c r="I100" s="205">
        <f>G100+H100</f>
        <v>0</v>
      </c>
      <c r="J100" s="128"/>
      <c r="K100" s="192" t="str">
        <f>IF(D100=0,"",D100-I100)</f>
        <v/>
      </c>
      <c r="L100" s="145"/>
      <c r="M100" s="210"/>
      <c r="N100" s="93"/>
    </row>
    <row r="101" spans="1:14" ht="3.75" customHeight="1" thickBot="1" x14ac:dyDescent="0.25">
      <c r="A101" s="91"/>
      <c r="B101" s="132"/>
      <c r="C101" s="6"/>
      <c r="D101" s="133"/>
      <c r="E101" s="134"/>
      <c r="F101" s="135"/>
      <c r="G101" s="136"/>
      <c r="H101" s="136"/>
      <c r="I101" s="136"/>
      <c r="J101" s="135"/>
      <c r="K101" s="136"/>
      <c r="L101" s="135"/>
      <c r="M101" s="137"/>
      <c r="N101" s="93"/>
    </row>
    <row r="102" spans="1:14" ht="26.25" thickBot="1" x14ac:dyDescent="0.25">
      <c r="A102" s="91"/>
      <c r="B102" s="300" t="s">
        <v>110</v>
      </c>
      <c r="C102" s="92"/>
      <c r="D102" s="206" t="s">
        <v>10</v>
      </c>
      <c r="E102" s="204" t="s">
        <v>11</v>
      </c>
      <c r="F102" s="92"/>
      <c r="G102" s="357" t="str">
        <f>IF(I114=0,"",IF(D114=0,"Preencher coluna Orçamento para melhor funcionamento da Planilha.",IF(I114&lt;(D114*80%),"Sinal Verde - Abaixo do Orçado",IF(D114=I114,"Sinal Amarelo - Igual ao Orçado",IF(D114&gt;I114,"Sinal Amarelo - Próximo ao Orçado","Sinal Vermelho - Passou do Orçado")))))</f>
        <v/>
      </c>
      <c r="H102" s="358"/>
      <c r="I102" s="204" t="s">
        <v>11</v>
      </c>
      <c r="J102" s="92"/>
      <c r="K102" s="198" t="s">
        <v>10</v>
      </c>
      <c r="L102" s="138"/>
      <c r="M102" s="198" t="s">
        <v>107</v>
      </c>
      <c r="N102" s="93"/>
    </row>
    <row r="103" spans="1:14" x14ac:dyDescent="0.2">
      <c r="A103" s="91"/>
      <c r="B103" s="121" t="s">
        <v>54</v>
      </c>
      <c r="C103" s="91"/>
      <c r="D103" s="97"/>
      <c r="E103" s="393" t="str">
        <f>IF(D114=0,"",D114/D130)</f>
        <v/>
      </c>
      <c r="F103" s="91"/>
      <c r="G103" s="97"/>
      <c r="H103" s="97"/>
      <c r="I103" s="393" t="str">
        <f>IF(I114=0,"",I114/I130)</f>
        <v/>
      </c>
      <c r="J103" s="91"/>
      <c r="K103" s="100" t="str">
        <f t="shared" ref="K103:K113" si="16">IF(D103=0,"",(D103-G103-H103))</f>
        <v/>
      </c>
      <c r="L103" s="94"/>
      <c r="M103" s="101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93"/>
    </row>
    <row r="104" spans="1:14" x14ac:dyDescent="0.2">
      <c r="A104" s="91"/>
      <c r="B104" s="96"/>
      <c r="C104" s="91"/>
      <c r="D104" s="97"/>
      <c r="E104" s="394"/>
      <c r="F104" s="91"/>
      <c r="G104" s="97"/>
      <c r="H104" s="97"/>
      <c r="I104" s="394"/>
      <c r="J104" s="91"/>
      <c r="K104" s="100" t="str">
        <f t="shared" si="16"/>
        <v/>
      </c>
      <c r="L104" s="94"/>
      <c r="M104" s="101" t="str">
        <f t="shared" si="17"/>
        <v/>
      </c>
      <c r="N104" s="93"/>
    </row>
    <row r="105" spans="1:14" x14ac:dyDescent="0.2">
      <c r="A105" s="91"/>
      <c r="B105" s="96"/>
      <c r="C105" s="91"/>
      <c r="D105" s="97"/>
      <c r="E105" s="394"/>
      <c r="F105" s="91"/>
      <c r="G105" s="97"/>
      <c r="H105" s="97"/>
      <c r="I105" s="394"/>
      <c r="J105" s="91"/>
      <c r="K105" s="100" t="str">
        <f t="shared" si="16"/>
        <v/>
      </c>
      <c r="L105" s="94"/>
      <c r="M105" s="101" t="str">
        <f t="shared" si="17"/>
        <v/>
      </c>
      <c r="N105" s="93"/>
    </row>
    <row r="106" spans="1:14" x14ac:dyDescent="0.2">
      <c r="A106" s="91"/>
      <c r="B106" s="96"/>
      <c r="C106" s="91"/>
      <c r="D106" s="97"/>
      <c r="E106" s="394"/>
      <c r="F106" s="91"/>
      <c r="G106" s="97"/>
      <c r="H106" s="97"/>
      <c r="I106" s="394"/>
      <c r="J106" s="91"/>
      <c r="K106" s="100" t="str">
        <f t="shared" si="16"/>
        <v/>
      </c>
      <c r="L106" s="94"/>
      <c r="M106" s="101" t="str">
        <f t="shared" si="17"/>
        <v/>
      </c>
      <c r="N106" s="93"/>
    </row>
    <row r="107" spans="1:14" x14ac:dyDescent="0.2">
      <c r="A107" s="91"/>
      <c r="B107" s="96"/>
      <c r="C107" s="91"/>
      <c r="D107" s="97"/>
      <c r="E107" s="394"/>
      <c r="F107" s="91"/>
      <c r="G107" s="97"/>
      <c r="H107" s="97"/>
      <c r="I107" s="394"/>
      <c r="J107" s="91"/>
      <c r="K107" s="100" t="str">
        <f t="shared" si="16"/>
        <v/>
      </c>
      <c r="L107" s="94"/>
      <c r="M107" s="101" t="str">
        <f t="shared" si="17"/>
        <v/>
      </c>
      <c r="N107" s="93"/>
    </row>
    <row r="108" spans="1:14" x14ac:dyDescent="0.2">
      <c r="A108" s="91"/>
      <c r="B108" s="96"/>
      <c r="C108" s="91"/>
      <c r="D108" s="97"/>
      <c r="E108" s="394"/>
      <c r="F108" s="91"/>
      <c r="G108" s="97"/>
      <c r="H108" s="97"/>
      <c r="I108" s="394"/>
      <c r="J108" s="91"/>
      <c r="K108" s="100" t="str">
        <f t="shared" si="16"/>
        <v/>
      </c>
      <c r="L108" s="94"/>
      <c r="M108" s="101" t="str">
        <f t="shared" si="17"/>
        <v/>
      </c>
      <c r="N108" s="93"/>
    </row>
    <row r="109" spans="1:14" x14ac:dyDescent="0.2">
      <c r="A109" s="91"/>
      <c r="B109" s="96"/>
      <c r="C109" s="91"/>
      <c r="D109" s="97"/>
      <c r="E109" s="394"/>
      <c r="F109" s="91"/>
      <c r="G109" s="97"/>
      <c r="H109" s="97"/>
      <c r="I109" s="394"/>
      <c r="J109" s="91"/>
      <c r="K109" s="100" t="str">
        <f t="shared" si="16"/>
        <v/>
      </c>
      <c r="L109" s="94"/>
      <c r="M109" s="101" t="str">
        <f t="shared" si="17"/>
        <v/>
      </c>
      <c r="N109" s="93"/>
    </row>
    <row r="110" spans="1:14" x14ac:dyDescent="0.2">
      <c r="A110" s="91"/>
      <c r="B110" s="96"/>
      <c r="C110" s="91"/>
      <c r="D110" s="97"/>
      <c r="E110" s="394"/>
      <c r="F110" s="91"/>
      <c r="G110" s="97"/>
      <c r="H110" s="97"/>
      <c r="I110" s="394"/>
      <c r="J110" s="91"/>
      <c r="K110" s="100" t="str">
        <f t="shared" si="16"/>
        <v/>
      </c>
      <c r="L110" s="94"/>
      <c r="M110" s="101" t="str">
        <f t="shared" si="17"/>
        <v/>
      </c>
      <c r="N110" s="93"/>
    </row>
    <row r="111" spans="1:14" x14ac:dyDescent="0.2">
      <c r="A111" s="91"/>
      <c r="B111" s="96"/>
      <c r="C111" s="91"/>
      <c r="D111" s="97"/>
      <c r="E111" s="394"/>
      <c r="F111" s="91"/>
      <c r="G111" s="97"/>
      <c r="H111" s="97"/>
      <c r="I111" s="394"/>
      <c r="J111" s="91"/>
      <c r="K111" s="100" t="str">
        <f t="shared" si="16"/>
        <v/>
      </c>
      <c r="L111" s="94"/>
      <c r="M111" s="101" t="str">
        <f t="shared" si="17"/>
        <v/>
      </c>
      <c r="N111" s="93"/>
    </row>
    <row r="112" spans="1:14" x14ac:dyDescent="0.2">
      <c r="A112" s="91"/>
      <c r="B112" s="96"/>
      <c r="C112" s="91"/>
      <c r="D112" s="97"/>
      <c r="E112" s="394"/>
      <c r="F112" s="91"/>
      <c r="G112" s="97"/>
      <c r="H112" s="97"/>
      <c r="I112" s="394"/>
      <c r="J112" s="91"/>
      <c r="K112" s="100" t="str">
        <f t="shared" si="16"/>
        <v/>
      </c>
      <c r="L112" s="94"/>
      <c r="M112" s="101" t="str">
        <f t="shared" si="17"/>
        <v/>
      </c>
      <c r="N112" s="93"/>
    </row>
    <row r="113" spans="1:14" ht="13.5" thickBot="1" x14ac:dyDescent="0.25">
      <c r="A113" s="91"/>
      <c r="B113" s="140"/>
      <c r="C113" s="91"/>
      <c r="D113" s="97"/>
      <c r="E113" s="395"/>
      <c r="F113" s="91"/>
      <c r="G113" s="97"/>
      <c r="H113" s="97"/>
      <c r="I113" s="395"/>
      <c r="J113" s="91"/>
      <c r="K113" s="100" t="str">
        <f t="shared" si="16"/>
        <v/>
      </c>
      <c r="L113" s="94"/>
      <c r="M113" s="101" t="str">
        <f t="shared" si="17"/>
        <v/>
      </c>
      <c r="N113" s="93"/>
    </row>
    <row r="114" spans="1:14" ht="13.5" thickBot="1" x14ac:dyDescent="0.25">
      <c r="A114" s="91"/>
      <c r="B114" s="203" t="s">
        <v>55</v>
      </c>
      <c r="C114" s="128"/>
      <c r="D114" s="208">
        <f>SUM(D103:D113)</f>
        <v>0</v>
      </c>
      <c r="E114" s="205"/>
      <c r="F114" s="128"/>
      <c r="G114" s="208">
        <f>SUM(G103:G113)</f>
        <v>0</v>
      </c>
      <c r="H114" s="209">
        <f>SUM(H103:H113)</f>
        <v>0</v>
      </c>
      <c r="I114" s="205">
        <f>G114+H114</f>
        <v>0</v>
      </c>
      <c r="J114" s="128"/>
      <c r="K114" s="192" t="str">
        <f>IF(D114=0,"",D114-I114)</f>
        <v/>
      </c>
      <c r="L114" s="145"/>
      <c r="M114" s="210"/>
      <c r="N114" s="93"/>
    </row>
    <row r="115" spans="1:14" ht="3.75" customHeight="1" thickBot="1" x14ac:dyDescent="0.25">
      <c r="A115" s="91"/>
      <c r="B115" s="132"/>
      <c r="C115" s="6"/>
      <c r="D115" s="133"/>
      <c r="E115" s="134"/>
      <c r="F115" s="135"/>
      <c r="G115" s="136"/>
      <c r="H115" s="136"/>
      <c r="I115" s="136"/>
      <c r="J115" s="135"/>
      <c r="K115" s="136"/>
      <c r="L115" s="135"/>
      <c r="M115" s="137"/>
      <c r="N115" s="93"/>
    </row>
    <row r="116" spans="1:14" ht="26.25" thickBot="1" x14ac:dyDescent="0.25">
      <c r="A116" s="91"/>
      <c r="B116" s="300" t="s">
        <v>56</v>
      </c>
      <c r="C116" s="92"/>
      <c r="D116" s="206" t="s">
        <v>10</v>
      </c>
      <c r="E116" s="204" t="s">
        <v>11</v>
      </c>
      <c r="F116" s="92"/>
      <c r="G116" s="357" t="str">
        <f>IF(I128=0,"",IF(D128=0,"Preencher coluna Orçamento para melhor funcionamento da Planilha.",IF(I128&lt;(D128*80%),"Sinal Verde - Abaixo do Orçado",IF(D128=I128,"Sinal Amarelo - Igual ao Orçado",IF(D128&gt;I128,"Sinal Amarelo - Próximo ao Orçado","Sinal Vermelho - Passou do Orçado")))))</f>
        <v/>
      </c>
      <c r="H116" s="358"/>
      <c r="I116" s="204" t="s">
        <v>11</v>
      </c>
      <c r="J116" s="92"/>
      <c r="K116" s="198" t="s">
        <v>10</v>
      </c>
      <c r="L116" s="138"/>
      <c r="M116" s="198" t="s">
        <v>107</v>
      </c>
      <c r="N116" s="93"/>
    </row>
    <row r="117" spans="1:14" ht="12.75" customHeight="1" x14ac:dyDescent="0.2">
      <c r="A117" s="91"/>
      <c r="B117" s="121"/>
      <c r="C117" s="91"/>
      <c r="D117" s="97"/>
      <c r="E117" s="393" t="str">
        <f>IF(D128=0,"",D128/D130)</f>
        <v/>
      </c>
      <c r="F117" s="91"/>
      <c r="G117" s="97"/>
      <c r="H117" s="97"/>
      <c r="I117" s="393" t="str">
        <f>IF(I128=0,"",I128/I130)</f>
        <v/>
      </c>
      <c r="J117" s="91"/>
      <c r="K117" s="100" t="str">
        <f t="shared" ref="K117:K127" si="18">IF(D117=0,"",(D117-G117-H117))</f>
        <v/>
      </c>
      <c r="L117" s="94"/>
      <c r="M117" s="101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93"/>
    </row>
    <row r="118" spans="1:14" x14ac:dyDescent="0.2">
      <c r="A118" s="91"/>
      <c r="B118" s="96"/>
      <c r="C118" s="91"/>
      <c r="D118" s="97"/>
      <c r="E118" s="394"/>
      <c r="F118" s="91"/>
      <c r="G118" s="97"/>
      <c r="H118" s="97"/>
      <c r="I118" s="394"/>
      <c r="J118" s="91"/>
      <c r="K118" s="100" t="str">
        <f t="shared" si="18"/>
        <v/>
      </c>
      <c r="L118" s="94"/>
      <c r="M118" s="101" t="str">
        <f t="shared" si="19"/>
        <v/>
      </c>
      <c r="N118" s="93"/>
    </row>
    <row r="119" spans="1:14" ht="12.75" customHeight="1" x14ac:dyDescent="0.2">
      <c r="A119" s="91"/>
      <c r="B119" s="96"/>
      <c r="C119" s="91"/>
      <c r="D119" s="97"/>
      <c r="E119" s="394"/>
      <c r="F119" s="91"/>
      <c r="G119" s="97"/>
      <c r="H119" s="97"/>
      <c r="I119" s="394"/>
      <c r="J119" s="91"/>
      <c r="K119" s="100" t="str">
        <f t="shared" si="18"/>
        <v/>
      </c>
      <c r="L119" s="94"/>
      <c r="M119" s="101" t="str">
        <f t="shared" si="19"/>
        <v/>
      </c>
      <c r="N119" s="93"/>
    </row>
    <row r="120" spans="1:14" ht="12.75" customHeight="1" x14ac:dyDescent="0.2">
      <c r="A120" s="91"/>
      <c r="B120" s="96"/>
      <c r="C120" s="91"/>
      <c r="D120" s="97"/>
      <c r="E120" s="394"/>
      <c r="F120" s="91"/>
      <c r="G120" s="97"/>
      <c r="H120" s="97"/>
      <c r="I120" s="394"/>
      <c r="J120" s="91"/>
      <c r="K120" s="100" t="str">
        <f t="shared" si="18"/>
        <v/>
      </c>
      <c r="L120" s="94"/>
      <c r="M120" s="101" t="str">
        <f t="shared" si="19"/>
        <v/>
      </c>
      <c r="N120" s="93"/>
    </row>
    <row r="121" spans="1:14" ht="12.75" customHeight="1" x14ac:dyDescent="0.2">
      <c r="A121" s="91"/>
      <c r="B121" s="96"/>
      <c r="C121" s="91"/>
      <c r="D121" s="97"/>
      <c r="E121" s="394"/>
      <c r="F121" s="91"/>
      <c r="G121" s="97"/>
      <c r="H121" s="97"/>
      <c r="I121" s="394"/>
      <c r="J121" s="91"/>
      <c r="K121" s="100" t="str">
        <f t="shared" si="18"/>
        <v/>
      </c>
      <c r="L121" s="94"/>
      <c r="M121" s="101" t="str">
        <f t="shared" si="19"/>
        <v/>
      </c>
      <c r="N121" s="93"/>
    </row>
    <row r="122" spans="1:14" ht="12.75" customHeight="1" x14ac:dyDescent="0.2">
      <c r="A122" s="91"/>
      <c r="B122" s="96"/>
      <c r="C122" s="91"/>
      <c r="D122" s="97"/>
      <c r="E122" s="394"/>
      <c r="F122" s="91"/>
      <c r="G122" s="97"/>
      <c r="H122" s="97"/>
      <c r="I122" s="394"/>
      <c r="J122" s="91"/>
      <c r="K122" s="100" t="str">
        <f t="shared" si="18"/>
        <v/>
      </c>
      <c r="L122" s="94"/>
      <c r="M122" s="101" t="str">
        <f t="shared" si="19"/>
        <v/>
      </c>
      <c r="N122" s="93"/>
    </row>
    <row r="123" spans="1:14" ht="12.75" customHeight="1" x14ac:dyDescent="0.2">
      <c r="A123" s="91"/>
      <c r="B123" s="96"/>
      <c r="C123" s="91"/>
      <c r="D123" s="97"/>
      <c r="E123" s="394"/>
      <c r="F123" s="91"/>
      <c r="G123" s="97"/>
      <c r="H123" s="97"/>
      <c r="I123" s="394"/>
      <c r="J123" s="91"/>
      <c r="K123" s="100" t="str">
        <f t="shared" si="18"/>
        <v/>
      </c>
      <c r="L123" s="94"/>
      <c r="M123" s="101" t="str">
        <f t="shared" si="19"/>
        <v/>
      </c>
      <c r="N123" s="93"/>
    </row>
    <row r="124" spans="1:14" ht="12.75" customHeight="1" x14ac:dyDescent="0.2">
      <c r="A124" s="91"/>
      <c r="B124" s="96"/>
      <c r="C124" s="91"/>
      <c r="D124" s="97"/>
      <c r="E124" s="394"/>
      <c r="F124" s="91"/>
      <c r="G124" s="97"/>
      <c r="H124" s="97"/>
      <c r="I124" s="394"/>
      <c r="J124" s="91"/>
      <c r="K124" s="100" t="str">
        <f t="shared" si="18"/>
        <v/>
      </c>
      <c r="L124" s="94"/>
      <c r="M124" s="101" t="str">
        <f t="shared" si="19"/>
        <v/>
      </c>
      <c r="N124" s="93"/>
    </row>
    <row r="125" spans="1:14" ht="12.75" customHeight="1" x14ac:dyDescent="0.2">
      <c r="A125" s="91"/>
      <c r="B125" s="96"/>
      <c r="C125" s="91"/>
      <c r="D125" s="97"/>
      <c r="E125" s="394"/>
      <c r="F125" s="91"/>
      <c r="G125" s="97"/>
      <c r="H125" s="97"/>
      <c r="I125" s="394"/>
      <c r="J125" s="91"/>
      <c r="K125" s="100" t="str">
        <f t="shared" si="18"/>
        <v/>
      </c>
      <c r="L125" s="94"/>
      <c r="M125" s="101" t="str">
        <f t="shared" si="19"/>
        <v/>
      </c>
      <c r="N125" s="93"/>
    </row>
    <row r="126" spans="1:14" ht="12.75" customHeight="1" x14ac:dyDescent="0.2">
      <c r="A126" s="91"/>
      <c r="B126" s="96"/>
      <c r="C126" s="91"/>
      <c r="D126" s="97"/>
      <c r="E126" s="394"/>
      <c r="F126" s="91"/>
      <c r="G126" s="97"/>
      <c r="H126" s="97"/>
      <c r="I126" s="394"/>
      <c r="J126" s="91"/>
      <c r="K126" s="100" t="str">
        <f t="shared" si="18"/>
        <v/>
      </c>
      <c r="L126" s="94"/>
      <c r="M126" s="101" t="str">
        <f t="shared" si="19"/>
        <v/>
      </c>
      <c r="N126" s="93"/>
    </row>
    <row r="127" spans="1:14" ht="13.5" customHeight="1" thickBot="1" x14ac:dyDescent="0.25">
      <c r="A127" s="91"/>
      <c r="B127" s="140"/>
      <c r="C127" s="91"/>
      <c r="D127" s="97"/>
      <c r="E127" s="395"/>
      <c r="F127" s="91"/>
      <c r="G127" s="97"/>
      <c r="H127" s="97"/>
      <c r="I127" s="395"/>
      <c r="J127" s="91"/>
      <c r="K127" s="100" t="str">
        <f t="shared" si="18"/>
        <v/>
      </c>
      <c r="L127" s="94"/>
      <c r="M127" s="101" t="str">
        <f t="shared" si="19"/>
        <v/>
      </c>
      <c r="N127" s="93"/>
    </row>
    <row r="128" spans="1:14" ht="13.5" customHeight="1" thickBot="1" x14ac:dyDescent="0.25">
      <c r="A128" s="91"/>
      <c r="B128" s="203" t="s">
        <v>57</v>
      </c>
      <c r="C128" s="128"/>
      <c r="D128" s="208">
        <f>SUM(D117:D127)</f>
        <v>0</v>
      </c>
      <c r="E128" s="205"/>
      <c r="F128" s="128"/>
      <c r="G128" s="208">
        <f>SUM(G117:G127)</f>
        <v>0</v>
      </c>
      <c r="H128" s="209">
        <f>SUM(H117:H127)</f>
        <v>0</v>
      </c>
      <c r="I128" s="205">
        <f>G128+H128</f>
        <v>0</v>
      </c>
      <c r="J128" s="128"/>
      <c r="K128" s="192" t="str">
        <f>IF(D128=0,"",D128-I128)</f>
        <v/>
      </c>
      <c r="L128" s="145"/>
      <c r="M128" s="210"/>
      <c r="N128" s="93"/>
    </row>
    <row r="129" spans="1:15" ht="6.75" customHeight="1" thickBot="1" x14ac:dyDescent="0.25">
      <c r="A129" s="91"/>
      <c r="B129" s="132"/>
      <c r="C129" s="6"/>
      <c r="D129" s="133"/>
      <c r="E129" s="134"/>
      <c r="F129" s="135"/>
      <c r="G129" s="136"/>
      <c r="H129" s="136"/>
      <c r="I129" s="136"/>
      <c r="J129" s="135"/>
      <c r="K129" s="147"/>
      <c r="L129" s="135"/>
      <c r="M129" s="148"/>
      <c r="N129" s="93"/>
    </row>
    <row r="130" spans="1:15" x14ac:dyDescent="0.2">
      <c r="A130" s="91"/>
      <c r="B130" s="216" t="s">
        <v>58</v>
      </c>
      <c r="C130" s="92"/>
      <c r="D130" s="215">
        <f>D28+D39+D50+D62+D74+D89+D100+D114+D128</f>
        <v>0</v>
      </c>
      <c r="E130" s="214"/>
      <c r="F130" s="92"/>
      <c r="G130" s="215">
        <f>G28+G39+G50+G62+G74+G89+G100+G114+G128</f>
        <v>0</v>
      </c>
      <c r="H130" s="215">
        <f>H28+H39+H50+H62+H74+H89+H100+H114+H128</f>
        <v>0</v>
      </c>
      <c r="I130" s="214">
        <f>G130+H130</f>
        <v>0</v>
      </c>
      <c r="J130" s="92"/>
      <c r="K130" s="213" t="str">
        <f>IF(D130=0,"",D130-I130)</f>
        <v/>
      </c>
      <c r="L130" s="92"/>
      <c r="M130" s="213"/>
      <c r="N130" s="93"/>
    </row>
    <row r="131" spans="1:15" ht="6" customHeight="1" x14ac:dyDescent="0.2">
      <c r="A131" s="91"/>
      <c r="B131" s="149"/>
      <c r="C131" s="91"/>
      <c r="D131" s="150"/>
      <c r="E131" s="151"/>
      <c r="F131" s="91"/>
      <c r="G131" s="150"/>
      <c r="H131" s="152"/>
      <c r="I131" s="151"/>
      <c r="J131" s="91"/>
      <c r="K131" s="97"/>
      <c r="L131" s="91"/>
      <c r="M131" s="153"/>
      <c r="N131" s="93"/>
    </row>
    <row r="132" spans="1:15" ht="13.5" thickBot="1" x14ac:dyDescent="0.25">
      <c r="A132" s="91"/>
      <c r="B132" s="217" t="s">
        <v>59</v>
      </c>
      <c r="C132" s="128"/>
      <c r="D132" s="218">
        <f>D11-D130</f>
        <v>0</v>
      </c>
      <c r="E132" s="219"/>
      <c r="F132" s="128"/>
      <c r="G132" s="218">
        <f>G11-G130</f>
        <v>0</v>
      </c>
      <c r="H132" s="220">
        <f>H11-H130</f>
        <v>0</v>
      </c>
      <c r="I132" s="219">
        <f>G132+H132</f>
        <v>0</v>
      </c>
      <c r="J132" s="128"/>
      <c r="K132" s="218" t="str">
        <f>IF(D132=0,"",D132-I132)</f>
        <v/>
      </c>
      <c r="L132" s="128"/>
      <c r="M132" s="221"/>
      <c r="N132" s="93"/>
    </row>
    <row r="133" spans="1:15" ht="3.75" customHeight="1" thickBot="1" x14ac:dyDescent="0.25">
      <c r="A133" s="15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155"/>
    </row>
    <row r="134" spans="1:15" ht="7.5" customHeight="1" thickBo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"/>
    </row>
    <row r="135" spans="1:15" ht="3.75" customHeight="1" thickBot="1" x14ac:dyDescent="0.25">
      <c r="A135" s="88"/>
      <c r="B135" s="4"/>
      <c r="C135" s="156"/>
      <c r="D135" s="156"/>
      <c r="E135" s="156"/>
      <c r="F135" s="156"/>
      <c r="G135" s="4"/>
      <c r="H135" s="4"/>
      <c r="I135" s="4"/>
      <c r="J135" s="156"/>
      <c r="K135" s="156"/>
      <c r="L135" s="4"/>
      <c r="M135" s="156"/>
      <c r="N135" s="89"/>
    </row>
    <row r="136" spans="1:15" ht="13.15" customHeight="1" x14ac:dyDescent="0.2">
      <c r="A136" s="142"/>
      <c r="B136" s="390" t="s">
        <v>176</v>
      </c>
      <c r="C136" s="391"/>
      <c r="D136" s="391"/>
      <c r="E136" s="392"/>
      <c r="F136" s="93"/>
      <c r="G136" s="527" t="s">
        <v>60</v>
      </c>
      <c r="H136" s="528"/>
      <c r="I136" s="529"/>
      <c r="J136" s="91"/>
      <c r="K136" s="359" t="s">
        <v>182</v>
      </c>
      <c r="L136" s="360"/>
      <c r="M136" s="361"/>
      <c r="N136" s="93"/>
    </row>
    <row r="137" spans="1:15" ht="13.15" customHeight="1" x14ac:dyDescent="0.2">
      <c r="A137" s="142"/>
      <c r="B137" s="368" t="s">
        <v>124</v>
      </c>
      <c r="C137" s="369"/>
      <c r="D137" s="369"/>
      <c r="E137" s="370"/>
      <c r="F137" s="93"/>
      <c r="G137" s="552" t="str">
        <f>IF((G11+H11)=0,"",G11+H11)</f>
        <v/>
      </c>
      <c r="H137" s="555"/>
      <c r="I137" s="556"/>
      <c r="J137" s="91"/>
      <c r="K137" s="362"/>
      <c r="L137" s="363"/>
      <c r="M137" s="364"/>
      <c r="N137" s="93"/>
    </row>
    <row r="138" spans="1:15" ht="13.15" customHeight="1" x14ac:dyDescent="0.2">
      <c r="A138" s="142"/>
      <c r="B138" s="368" t="s">
        <v>61</v>
      </c>
      <c r="C138" s="369"/>
      <c r="D138" s="369"/>
      <c r="E138" s="370"/>
      <c r="F138" s="93"/>
      <c r="G138" s="406" t="str">
        <f>IF((G130+H130)=0,"",G130+H130)</f>
        <v/>
      </c>
      <c r="H138" s="557"/>
      <c r="I138" s="558"/>
      <c r="J138" s="91"/>
      <c r="K138" s="362"/>
      <c r="L138" s="363"/>
      <c r="M138" s="364"/>
      <c r="N138" s="93"/>
    </row>
    <row r="139" spans="1:15" ht="13.9" customHeight="1" thickBot="1" x14ac:dyDescent="0.25">
      <c r="A139" s="142"/>
      <c r="B139" s="421" t="s">
        <v>125</v>
      </c>
      <c r="C139" s="422"/>
      <c r="D139" s="422"/>
      <c r="E139" s="423"/>
      <c r="F139" s="93"/>
      <c r="G139" s="515" t="str">
        <f>IF(I11=0,"",(IF(I130=0,"",(G137-G138))))</f>
        <v/>
      </c>
      <c r="H139" s="516"/>
      <c r="I139" s="517"/>
      <c r="J139" s="91"/>
      <c r="K139" s="362"/>
      <c r="L139" s="363"/>
      <c r="M139" s="364"/>
      <c r="N139" s="93"/>
    </row>
    <row r="140" spans="1:15" s="2" customFormat="1" ht="9" customHeight="1" thickBot="1" x14ac:dyDescent="0.25">
      <c r="A140" s="91"/>
      <c r="B140" s="3"/>
      <c r="C140" s="4"/>
      <c r="D140" s="1"/>
      <c r="E140" s="5"/>
      <c r="F140" s="91"/>
      <c r="G140" s="1"/>
      <c r="H140" s="1"/>
      <c r="I140" s="1"/>
      <c r="J140" s="91"/>
      <c r="K140" s="362"/>
      <c r="L140" s="363"/>
      <c r="M140" s="364"/>
      <c r="N140" s="93"/>
    </row>
    <row r="141" spans="1:15" s="2" customFormat="1" ht="15.75" x14ac:dyDescent="0.2">
      <c r="A141" s="91"/>
      <c r="B141" s="396" t="s">
        <v>62</v>
      </c>
      <c r="C141" s="397"/>
      <c r="D141" s="397"/>
      <c r="E141" s="398"/>
      <c r="F141" s="91"/>
      <c r="G141" s="429" t="str">
        <f>IF(G139="","",IF(G139&lt;0,"Toma de Conta Informa:",IF(G139=0,"Toma de Conta Informa:","Toma de Conta Informa:")))</f>
        <v/>
      </c>
      <c r="H141" s="430"/>
      <c r="I141" s="431"/>
      <c r="J141" s="91"/>
      <c r="K141" s="362"/>
      <c r="L141" s="363"/>
      <c r="M141" s="364"/>
      <c r="N141" s="93"/>
    </row>
    <row r="142" spans="1:15" s="1" customFormat="1" ht="16.5" thickBot="1" x14ac:dyDescent="0.25">
      <c r="A142" s="91"/>
      <c r="B142" s="399"/>
      <c r="C142" s="400"/>
      <c r="D142" s="400"/>
      <c r="E142" s="401"/>
      <c r="F142" s="91"/>
      <c r="G142" s="518" t="str">
        <f>IF(G139="","",IF(G139&lt;0,"Atenção - Resultado Mensal Negativo",IF(G139=0,"Nem Positivo nem Negativo - No Limite","Parabéns - Resultado Mensal Positivo")))</f>
        <v/>
      </c>
      <c r="H142" s="519"/>
      <c r="I142" s="520"/>
      <c r="J142" s="91"/>
      <c r="K142" s="365"/>
      <c r="L142" s="366"/>
      <c r="M142" s="367"/>
      <c r="N142" s="93"/>
    </row>
    <row r="143" spans="1:15" s="2" customFormat="1" ht="3.75" customHeight="1" thickBot="1" x14ac:dyDescent="0.25">
      <c r="A143" s="154"/>
      <c r="B143" s="143"/>
      <c r="C143" s="143"/>
      <c r="D143" s="143"/>
      <c r="E143" s="143"/>
      <c r="F143" s="143"/>
      <c r="G143" s="4"/>
      <c r="H143" s="4"/>
      <c r="I143" s="4"/>
      <c r="J143" s="143"/>
      <c r="K143" s="143"/>
      <c r="L143" s="143"/>
      <c r="M143" s="143"/>
      <c r="N143" s="155"/>
    </row>
    <row r="144" spans="1:15" s="2" customFormat="1" ht="7.5" customHeight="1" thickBot="1" x14ac:dyDescent="0.25">
      <c r="A144" s="157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5"/>
      <c r="N144" s="5"/>
    </row>
    <row r="145" spans="1:14" s="2" customFormat="1" ht="3.75" customHeight="1" thickBot="1" x14ac:dyDescent="0.25">
      <c r="A145" s="158"/>
      <c r="B145" s="222"/>
      <c r="C145" s="160"/>
      <c r="D145" s="222"/>
      <c r="E145" s="222"/>
      <c r="F145" s="160"/>
      <c r="G145" s="222"/>
      <c r="H145" s="222"/>
      <c r="I145" s="222"/>
      <c r="J145" s="160"/>
      <c r="K145" s="159"/>
      <c r="L145" s="160"/>
      <c r="M145" s="159"/>
      <c r="N145" s="161"/>
    </row>
    <row r="146" spans="1:14" ht="13.9" customHeight="1" thickBot="1" x14ac:dyDescent="0.25">
      <c r="A146" s="142"/>
      <c r="B146" s="426" t="s">
        <v>126</v>
      </c>
      <c r="C146" s="427"/>
      <c r="D146" s="427"/>
      <c r="E146" s="428"/>
      <c r="F146" s="93"/>
      <c r="G146" s="375" t="s">
        <v>63</v>
      </c>
      <c r="H146" s="513"/>
      <c r="I146" s="514"/>
      <c r="J146" s="91"/>
      <c r="K146" s="531"/>
      <c r="L146" s="532"/>
      <c r="M146" s="533"/>
      <c r="N146" s="93"/>
    </row>
    <row r="147" spans="1:14" s="2" customFormat="1" ht="13.9" customHeight="1" thickBot="1" x14ac:dyDescent="0.25">
      <c r="A147" s="142"/>
      <c r="B147" s="450" t="s">
        <v>64</v>
      </c>
      <c r="C147" s="451"/>
      <c r="D147" s="451"/>
      <c r="E147" s="452"/>
      <c r="F147" s="93"/>
      <c r="G147" s="432">
        <v>0.2</v>
      </c>
      <c r="H147" s="433"/>
      <c r="I147" s="434"/>
      <c r="J147" s="91"/>
      <c r="K147" s="534"/>
      <c r="L147" s="535"/>
      <c r="M147" s="536"/>
      <c r="N147" s="93"/>
    </row>
    <row r="148" spans="1:14" s="2" customFormat="1" ht="9" customHeight="1" thickBot="1" x14ac:dyDescent="0.25">
      <c r="A148" s="142"/>
      <c r="B148" s="3"/>
      <c r="C148" s="6"/>
      <c r="D148" s="1"/>
      <c r="E148" s="5"/>
      <c r="F148" s="93"/>
      <c r="G148" s="1"/>
      <c r="H148" s="1"/>
      <c r="I148" s="1"/>
      <c r="J148" s="91"/>
      <c r="K148" s="534"/>
      <c r="L148" s="535"/>
      <c r="M148" s="536"/>
      <c r="N148" s="93"/>
    </row>
    <row r="149" spans="1:14" s="2" customFormat="1" ht="13.9" customHeight="1" thickBot="1" x14ac:dyDescent="0.25">
      <c r="A149" s="142"/>
      <c r="B149" s="426" t="s">
        <v>65</v>
      </c>
      <c r="C149" s="427"/>
      <c r="D149" s="427"/>
      <c r="E149" s="428"/>
      <c r="F149" s="93"/>
      <c r="G149" s="375" t="s">
        <v>66</v>
      </c>
      <c r="H149" s="513"/>
      <c r="I149" s="514"/>
      <c r="J149" s="91"/>
      <c r="K149" s="534"/>
      <c r="L149" s="535"/>
      <c r="M149" s="536"/>
      <c r="N149" s="93"/>
    </row>
    <row r="150" spans="1:14" ht="13.15" customHeight="1" x14ac:dyDescent="0.2">
      <c r="A150" s="142"/>
      <c r="B150" s="524" t="s">
        <v>108</v>
      </c>
      <c r="C150" s="525"/>
      <c r="D150" s="525"/>
      <c r="E150" s="526"/>
      <c r="F150" s="93"/>
      <c r="G150" s="568">
        <v>0</v>
      </c>
      <c r="H150" s="569"/>
      <c r="I150" s="570"/>
      <c r="J150" s="91"/>
      <c r="K150" s="534"/>
      <c r="L150" s="535"/>
      <c r="M150" s="536"/>
      <c r="N150" s="93"/>
    </row>
    <row r="151" spans="1:14" ht="13.9" customHeight="1" thickBot="1" x14ac:dyDescent="0.25">
      <c r="A151" s="142"/>
      <c r="B151" s="521" t="s">
        <v>109</v>
      </c>
      <c r="C151" s="522"/>
      <c r="D151" s="522"/>
      <c r="E151" s="523"/>
      <c r="F151" s="93"/>
      <c r="G151" s="571">
        <v>0</v>
      </c>
      <c r="H151" s="572"/>
      <c r="I151" s="573"/>
      <c r="J151" s="91"/>
      <c r="K151" s="534"/>
      <c r="L151" s="535"/>
      <c r="M151" s="536"/>
      <c r="N151" s="93"/>
    </row>
    <row r="152" spans="1:14" ht="13.9" customHeight="1" thickBot="1" x14ac:dyDescent="0.25">
      <c r="A152" s="142"/>
      <c r="B152" s="495" t="s">
        <v>67</v>
      </c>
      <c r="C152" s="496"/>
      <c r="D152" s="496"/>
      <c r="E152" s="497"/>
      <c r="F152" s="93"/>
      <c r="G152" s="375">
        <f>G150+G151</f>
        <v>0</v>
      </c>
      <c r="H152" s="484"/>
      <c r="I152" s="485"/>
      <c r="J152" s="91"/>
      <c r="K152" s="534"/>
      <c r="L152" s="535"/>
      <c r="M152" s="536"/>
      <c r="N152" s="93"/>
    </row>
    <row r="153" spans="1:14" ht="3.75" customHeight="1" thickBot="1" x14ac:dyDescent="0.25">
      <c r="A153" s="142"/>
      <c r="B153" s="3"/>
      <c r="C153" s="6"/>
      <c r="D153" s="1"/>
      <c r="E153" s="5"/>
      <c r="F153" s="93"/>
      <c r="G153" s="450"/>
      <c r="H153" s="480"/>
      <c r="I153" s="481"/>
      <c r="J153" s="91"/>
      <c r="K153" s="534"/>
      <c r="L153" s="535"/>
      <c r="M153" s="536"/>
      <c r="N153" s="93"/>
    </row>
    <row r="154" spans="1:14" ht="13.9" customHeight="1" thickBot="1" x14ac:dyDescent="0.25">
      <c r="A154" s="142"/>
      <c r="B154" s="426" t="s">
        <v>114</v>
      </c>
      <c r="C154" s="427"/>
      <c r="D154" s="427"/>
      <c r="E154" s="428"/>
      <c r="F154" s="93"/>
      <c r="G154" s="530">
        <f>IF(I11&lt;=0,0,IF(G139&lt;0,"Resultado Negativo. Não é possível fazer aplicação. ",ROUND((G152/I11),2)))</f>
        <v>0</v>
      </c>
      <c r="H154" s="484"/>
      <c r="I154" s="485"/>
      <c r="J154" s="91"/>
      <c r="K154" s="534"/>
      <c r="L154" s="535"/>
      <c r="M154" s="536"/>
      <c r="N154" s="93"/>
    </row>
    <row r="155" spans="1:14" ht="9" customHeight="1" x14ac:dyDescent="0.2">
      <c r="A155" s="142"/>
      <c r="B155" s="7"/>
      <c r="C155" s="8"/>
      <c r="D155" s="9"/>
      <c r="E155" s="10"/>
      <c r="F155" s="93"/>
      <c r="G155" s="2"/>
      <c r="H155" s="2"/>
      <c r="I155" s="2"/>
      <c r="J155" s="91"/>
      <c r="K155" s="534"/>
      <c r="L155" s="535"/>
      <c r="M155" s="536"/>
      <c r="N155" s="93"/>
    </row>
    <row r="156" spans="1:14" ht="16.149999999999999" customHeight="1" thickBot="1" x14ac:dyDescent="0.25">
      <c r="A156" s="142"/>
      <c r="B156" s="501" t="s">
        <v>68</v>
      </c>
      <c r="C156" s="502"/>
      <c r="D156" s="502"/>
      <c r="E156" s="503"/>
      <c r="F156" s="93"/>
      <c r="G156" s="498" t="str">
        <f>IF(G139&lt;0,"",IF(G152&lt;=0,"",IF(G154&lt;G147,"Atenção - Meta não cumprida","Parabéns - Meta cumprida")))</f>
        <v/>
      </c>
      <c r="H156" s="499"/>
      <c r="I156" s="500"/>
      <c r="J156" s="91"/>
      <c r="K156" s="537"/>
      <c r="L156" s="538"/>
      <c r="M156" s="539"/>
      <c r="N156" s="93"/>
    </row>
    <row r="157" spans="1:14" ht="3.75" customHeight="1" thickBot="1" x14ac:dyDescent="0.25">
      <c r="A157" s="154"/>
      <c r="B157" s="162"/>
      <c r="C157" s="143"/>
      <c r="D157" s="162"/>
      <c r="E157" s="162"/>
      <c r="F157" s="143"/>
      <c r="G157" s="162"/>
      <c r="H157" s="162"/>
      <c r="I157" s="163"/>
      <c r="J157" s="143"/>
      <c r="K157" s="162"/>
      <c r="L157" s="143"/>
      <c r="M157" s="162"/>
      <c r="N157" s="155"/>
    </row>
    <row r="158" spans="1:14" ht="7.5" customHeight="1" thickBot="1" x14ac:dyDescent="0.25">
      <c r="A158" s="157"/>
      <c r="B158" s="11"/>
      <c r="C158" s="12"/>
      <c r="D158" s="11"/>
      <c r="E158" s="11"/>
      <c r="F158" s="12"/>
      <c r="G158" s="11"/>
      <c r="H158" s="11"/>
      <c r="I158" s="11"/>
      <c r="J158" s="12"/>
      <c r="K158" s="11"/>
      <c r="L158" s="12"/>
      <c r="M158" s="13"/>
      <c r="N158" s="164"/>
    </row>
    <row r="159" spans="1:14" ht="3.75" customHeight="1" thickBot="1" x14ac:dyDescent="0.25">
      <c r="A159" s="88"/>
      <c r="B159" s="156"/>
      <c r="C159" s="4"/>
      <c r="D159" s="156"/>
      <c r="E159" s="156"/>
      <c r="F159" s="156"/>
      <c r="G159" s="4"/>
      <c r="H159" s="4"/>
      <c r="I159" s="4"/>
      <c r="J159" s="156"/>
      <c r="K159" s="156"/>
      <c r="L159" s="4"/>
      <c r="M159" s="156"/>
      <c r="N159" s="89"/>
    </row>
    <row r="160" spans="1:14" ht="12.75" customHeight="1" x14ac:dyDescent="0.2">
      <c r="A160" s="91"/>
      <c r="B160" s="504"/>
      <c r="C160" s="505"/>
      <c r="D160" s="505"/>
      <c r="E160" s="506"/>
      <c r="F160" s="91"/>
      <c r="G160" s="158"/>
      <c r="H160" s="160"/>
      <c r="I160" s="161"/>
      <c r="J160" s="91"/>
      <c r="K160" s="543" t="s">
        <v>69</v>
      </c>
      <c r="L160" s="544"/>
      <c r="M160" s="545"/>
      <c r="N160" s="93"/>
    </row>
    <row r="161" spans="1:14" ht="12.75" customHeight="1" x14ac:dyDescent="0.2">
      <c r="A161" s="91"/>
      <c r="B161" s="507"/>
      <c r="C161" s="508"/>
      <c r="D161" s="508"/>
      <c r="E161" s="509"/>
      <c r="F161" s="91"/>
      <c r="G161" s="165"/>
      <c r="H161" s="2"/>
      <c r="I161" s="166"/>
      <c r="J161" s="91"/>
      <c r="K161" s="546"/>
      <c r="L161" s="547"/>
      <c r="M161" s="548"/>
      <c r="N161" s="93"/>
    </row>
    <row r="162" spans="1:14" ht="12.75" customHeight="1" x14ac:dyDescent="0.2">
      <c r="A162" s="91"/>
      <c r="B162" s="507"/>
      <c r="C162" s="508"/>
      <c r="D162" s="508"/>
      <c r="E162" s="509"/>
      <c r="F162" s="91"/>
      <c r="G162" s="165"/>
      <c r="H162" s="2"/>
      <c r="I162" s="166"/>
      <c r="J162" s="91"/>
      <c r="K162" s="546"/>
      <c r="L162" s="547"/>
      <c r="M162" s="548"/>
      <c r="N162" s="93"/>
    </row>
    <row r="163" spans="1:14" ht="12.75" customHeight="1" x14ac:dyDescent="0.2">
      <c r="A163" s="91"/>
      <c r="B163" s="507"/>
      <c r="C163" s="508"/>
      <c r="D163" s="508"/>
      <c r="E163" s="509"/>
      <c r="F163" s="91"/>
      <c r="G163" s="165" t="s">
        <v>9</v>
      </c>
      <c r="H163" s="2">
        <f>I28</f>
        <v>0</v>
      </c>
      <c r="I163" s="166"/>
      <c r="J163" s="91"/>
      <c r="K163" s="546"/>
      <c r="L163" s="547"/>
      <c r="M163" s="548"/>
      <c r="N163" s="93"/>
    </row>
    <row r="164" spans="1:14" ht="12.75" customHeight="1" x14ac:dyDescent="0.2">
      <c r="A164" s="91"/>
      <c r="B164" s="507"/>
      <c r="C164" s="508"/>
      <c r="D164" s="508"/>
      <c r="E164" s="509"/>
      <c r="F164" s="91"/>
      <c r="G164" s="165" t="s">
        <v>23</v>
      </c>
      <c r="H164" s="2">
        <f>I39</f>
        <v>0</v>
      </c>
      <c r="I164" s="166"/>
      <c r="J164" s="91"/>
      <c r="K164" s="546"/>
      <c r="L164" s="547"/>
      <c r="M164" s="548"/>
      <c r="N164" s="93"/>
    </row>
    <row r="165" spans="1:14" ht="12.75" customHeight="1" x14ac:dyDescent="0.2">
      <c r="A165" s="91"/>
      <c r="B165" s="507"/>
      <c r="C165" s="508"/>
      <c r="D165" s="508"/>
      <c r="E165" s="509"/>
      <c r="F165" s="91"/>
      <c r="G165" s="165" t="s">
        <v>27</v>
      </c>
      <c r="H165" s="2">
        <f>I50</f>
        <v>0</v>
      </c>
      <c r="I165" s="166"/>
      <c r="J165" s="91"/>
      <c r="K165" s="546"/>
      <c r="L165" s="547"/>
      <c r="M165" s="548"/>
      <c r="N165" s="93"/>
    </row>
    <row r="166" spans="1:14" ht="12.75" customHeight="1" x14ac:dyDescent="0.2">
      <c r="A166" s="91"/>
      <c r="B166" s="507"/>
      <c r="C166" s="508"/>
      <c r="D166" s="508"/>
      <c r="E166" s="509"/>
      <c r="F166" s="91"/>
      <c r="G166" s="165" t="s">
        <v>121</v>
      </c>
      <c r="H166" s="2">
        <f>I62</f>
        <v>0</v>
      </c>
      <c r="I166" s="166"/>
      <c r="J166" s="91"/>
      <c r="K166" s="546"/>
      <c r="L166" s="547"/>
      <c r="M166" s="548"/>
      <c r="N166" s="93"/>
    </row>
    <row r="167" spans="1:14" ht="12.75" customHeight="1" x14ac:dyDescent="0.2">
      <c r="A167" s="91"/>
      <c r="B167" s="507"/>
      <c r="C167" s="508"/>
      <c r="D167" s="508"/>
      <c r="E167" s="509"/>
      <c r="F167" s="91"/>
      <c r="G167" s="165" t="s">
        <v>70</v>
      </c>
      <c r="H167" s="2">
        <f>I74</f>
        <v>0</v>
      </c>
      <c r="I167" s="166"/>
      <c r="J167" s="91"/>
      <c r="K167" s="546"/>
      <c r="L167" s="547"/>
      <c r="M167" s="548"/>
      <c r="N167" s="93"/>
    </row>
    <row r="168" spans="1:14" ht="12.75" customHeight="1" x14ac:dyDescent="0.2">
      <c r="A168" s="91"/>
      <c r="B168" s="507"/>
      <c r="C168" s="508"/>
      <c r="D168" s="508"/>
      <c r="E168" s="509"/>
      <c r="F168" s="91"/>
      <c r="G168" s="165" t="s">
        <v>122</v>
      </c>
      <c r="H168" s="2">
        <f>I89</f>
        <v>0</v>
      </c>
      <c r="I168" s="166"/>
      <c r="J168" s="91"/>
      <c r="K168" s="546"/>
      <c r="L168" s="547"/>
      <c r="M168" s="548"/>
      <c r="N168" s="93"/>
    </row>
    <row r="169" spans="1:14" ht="12.75" customHeight="1" x14ac:dyDescent="0.2">
      <c r="A169" s="91"/>
      <c r="B169" s="507"/>
      <c r="C169" s="508"/>
      <c r="D169" s="508"/>
      <c r="E169" s="509"/>
      <c r="F169" s="91"/>
      <c r="G169" s="165" t="s">
        <v>50</v>
      </c>
      <c r="H169" s="2">
        <f>I100</f>
        <v>0</v>
      </c>
      <c r="I169" s="166"/>
      <c r="J169" s="91"/>
      <c r="K169" s="546"/>
      <c r="L169" s="547"/>
      <c r="M169" s="548"/>
      <c r="N169" s="93"/>
    </row>
    <row r="170" spans="1:14" ht="12.75" customHeight="1" x14ac:dyDescent="0.2">
      <c r="A170" s="91"/>
      <c r="B170" s="507"/>
      <c r="C170" s="508"/>
      <c r="D170" s="508"/>
      <c r="E170" s="509"/>
      <c r="F170" s="91"/>
      <c r="G170" s="165" t="s">
        <v>117</v>
      </c>
      <c r="H170" s="2">
        <f>I114</f>
        <v>0</v>
      </c>
      <c r="I170" s="166"/>
      <c r="J170" s="91"/>
      <c r="K170" s="546"/>
      <c r="L170" s="547"/>
      <c r="M170" s="548"/>
      <c r="N170" s="93"/>
    </row>
    <row r="171" spans="1:14" ht="12.75" customHeight="1" x14ac:dyDescent="0.2">
      <c r="A171" s="91"/>
      <c r="B171" s="507"/>
      <c r="C171" s="508"/>
      <c r="D171" s="508"/>
      <c r="E171" s="509"/>
      <c r="F171" s="91"/>
      <c r="G171" s="165" t="s">
        <v>71</v>
      </c>
      <c r="H171" s="2">
        <f>I128</f>
        <v>0</v>
      </c>
      <c r="I171" s="166"/>
      <c r="J171" s="91"/>
      <c r="K171" s="546"/>
      <c r="L171" s="547"/>
      <c r="M171" s="548"/>
      <c r="N171" s="93"/>
    </row>
    <row r="172" spans="1:14" ht="12.75" customHeight="1" x14ac:dyDescent="0.2">
      <c r="A172" s="91"/>
      <c r="B172" s="507"/>
      <c r="C172" s="508"/>
      <c r="D172" s="508"/>
      <c r="E172" s="509"/>
      <c r="F172" s="91"/>
      <c r="G172" s="165"/>
      <c r="H172" s="2"/>
      <c r="I172" s="166"/>
      <c r="J172" s="91"/>
      <c r="K172" s="546"/>
      <c r="L172" s="547"/>
      <c r="M172" s="548"/>
      <c r="N172" s="93"/>
    </row>
    <row r="173" spans="1:14" ht="13.5" customHeight="1" thickBot="1" x14ac:dyDescent="0.25">
      <c r="A173" s="91"/>
      <c r="B173" s="510"/>
      <c r="C173" s="511"/>
      <c r="D173" s="511"/>
      <c r="E173" s="512"/>
      <c r="F173" s="91"/>
      <c r="G173" s="167"/>
      <c r="H173" s="168"/>
      <c r="I173" s="169"/>
      <c r="J173" s="91"/>
      <c r="K173" s="549"/>
      <c r="L173" s="550"/>
      <c r="M173" s="551"/>
      <c r="N173" s="93"/>
    </row>
    <row r="174" spans="1:14" ht="3.75" customHeight="1" thickBot="1" x14ac:dyDescent="0.25">
      <c r="A174" s="91"/>
      <c r="B174" s="170"/>
      <c r="C174" s="4"/>
      <c r="D174" s="11"/>
      <c r="E174" s="13"/>
      <c r="F174" s="91"/>
      <c r="G174" s="2"/>
      <c r="H174" s="2"/>
      <c r="I174" s="2"/>
      <c r="J174" s="91"/>
      <c r="K174" s="14"/>
      <c r="L174" s="4"/>
      <c r="M174" s="13"/>
      <c r="N174" s="93"/>
    </row>
    <row r="175" spans="1:14" ht="13.5" customHeight="1" thickBot="1" x14ac:dyDescent="0.25">
      <c r="A175" s="91"/>
      <c r="B175" s="381" t="s">
        <v>113</v>
      </c>
      <c r="C175" s="382"/>
      <c r="D175" s="382"/>
      <c r="E175" s="383"/>
      <c r="F175" s="91"/>
      <c r="G175" s="375" t="s">
        <v>113</v>
      </c>
      <c r="H175" s="376"/>
      <c r="I175" s="377"/>
      <c r="J175" s="91"/>
      <c r="K175" s="462" t="s">
        <v>181</v>
      </c>
      <c r="L175" s="463"/>
      <c r="M175" s="464"/>
      <c r="N175" s="93"/>
    </row>
    <row r="176" spans="1:14" ht="12.75" customHeight="1" x14ac:dyDescent="0.2">
      <c r="A176" s="91"/>
      <c r="B176" s="384"/>
      <c r="C176" s="385"/>
      <c r="D176" s="385"/>
      <c r="E176" s="386"/>
      <c r="F176" s="91"/>
      <c r="G176" s="66">
        <f>Nov!G180</f>
        <v>0</v>
      </c>
      <c r="H176" s="67">
        <f>Nov!H180</f>
        <v>0</v>
      </c>
      <c r="I176" s="173" t="s">
        <v>72</v>
      </c>
      <c r="J176" s="91"/>
      <c r="K176" s="465"/>
      <c r="L176" s="466"/>
      <c r="M176" s="467"/>
      <c r="N176" s="93"/>
    </row>
    <row r="177" spans="1:14" x14ac:dyDescent="0.2">
      <c r="A177" s="91"/>
      <c r="B177" s="384"/>
      <c r="C177" s="385"/>
      <c r="D177" s="385"/>
      <c r="E177" s="386"/>
      <c r="F177" s="91"/>
      <c r="G177" s="225">
        <v>0</v>
      </c>
      <c r="H177" s="226">
        <v>0</v>
      </c>
      <c r="I177" s="174" t="s">
        <v>73</v>
      </c>
      <c r="J177" s="91"/>
      <c r="K177" s="465"/>
      <c r="L177" s="466"/>
      <c r="M177" s="467"/>
      <c r="N177" s="93"/>
    </row>
    <row r="178" spans="1:14" x14ac:dyDescent="0.2">
      <c r="A178" s="91"/>
      <c r="B178" s="384"/>
      <c r="C178" s="385"/>
      <c r="D178" s="385"/>
      <c r="E178" s="386"/>
      <c r="F178" s="91"/>
      <c r="G178" s="175">
        <v>0</v>
      </c>
      <c r="H178" s="176">
        <v>0</v>
      </c>
      <c r="I178" s="174" t="s">
        <v>74</v>
      </c>
      <c r="J178" s="91"/>
      <c r="K178" s="465"/>
      <c r="L178" s="466"/>
      <c r="M178" s="467"/>
      <c r="N178" s="93"/>
    </row>
    <row r="179" spans="1:14" x14ac:dyDescent="0.2">
      <c r="A179" s="91"/>
      <c r="B179" s="384"/>
      <c r="C179" s="385"/>
      <c r="D179" s="385"/>
      <c r="E179" s="386"/>
      <c r="F179" s="91"/>
      <c r="G179" s="225">
        <v>0</v>
      </c>
      <c r="H179" s="226">
        <v>0</v>
      </c>
      <c r="I179" s="174" t="s">
        <v>75</v>
      </c>
      <c r="J179" s="91"/>
      <c r="K179" s="465"/>
      <c r="L179" s="466"/>
      <c r="M179" s="467"/>
      <c r="N179" s="93"/>
    </row>
    <row r="180" spans="1:14" ht="13.5" thickBot="1" x14ac:dyDescent="0.25">
      <c r="A180" s="91"/>
      <c r="B180" s="384"/>
      <c r="C180" s="385"/>
      <c r="D180" s="385"/>
      <c r="E180" s="386"/>
      <c r="F180" s="91"/>
      <c r="G180" s="177">
        <f>G176+G177-G178+G179</f>
        <v>0</v>
      </c>
      <c r="H180" s="178">
        <f>H176+H177-H178+H179</f>
        <v>0</v>
      </c>
      <c r="I180" s="179" t="s">
        <v>76</v>
      </c>
      <c r="J180" s="91"/>
      <c r="K180" s="468"/>
      <c r="L180" s="469"/>
      <c r="M180" s="470"/>
      <c r="N180" s="93"/>
    </row>
    <row r="181" spans="1:14" ht="7.5" customHeight="1" thickBot="1" x14ac:dyDescent="0.25">
      <c r="A181" s="91"/>
      <c r="B181" s="384"/>
      <c r="C181" s="385"/>
      <c r="D181" s="385"/>
      <c r="E181" s="386"/>
      <c r="F181" s="91"/>
      <c r="G181" s="165"/>
      <c r="H181" s="2"/>
      <c r="I181" s="166"/>
      <c r="J181" s="91"/>
      <c r="K181" s="14"/>
      <c r="L181" s="4"/>
      <c r="M181" s="13"/>
      <c r="N181" s="93"/>
    </row>
    <row r="182" spans="1:14" ht="13.5" thickBot="1" x14ac:dyDescent="0.25">
      <c r="A182" s="91"/>
      <c r="B182" s="387"/>
      <c r="C182" s="388"/>
      <c r="D182" s="388"/>
      <c r="E182" s="389"/>
      <c r="F182" s="91"/>
      <c r="G182" s="371">
        <f>G180+H180</f>
        <v>0</v>
      </c>
      <c r="H182" s="372"/>
      <c r="I182" s="223" t="s">
        <v>77</v>
      </c>
      <c r="J182" s="91"/>
      <c r="K182" s="378"/>
      <c r="L182" s="379"/>
      <c r="M182" s="380"/>
      <c r="N182" s="93"/>
    </row>
    <row r="183" spans="1:14" ht="3.75" customHeight="1" thickBot="1" x14ac:dyDescent="0.25">
      <c r="A183" s="91"/>
      <c r="B183" s="170"/>
      <c r="C183" s="4"/>
      <c r="D183" s="11"/>
      <c r="E183" s="13"/>
      <c r="F183" s="91"/>
      <c r="G183" s="2"/>
      <c r="H183" s="2"/>
      <c r="I183" s="2"/>
      <c r="J183" s="91"/>
      <c r="K183" s="14"/>
      <c r="L183" s="4"/>
      <c r="M183" s="13"/>
      <c r="N183" s="93"/>
    </row>
    <row r="184" spans="1:14" ht="13.5" customHeight="1" thickBot="1" x14ac:dyDescent="0.25">
      <c r="A184" s="91"/>
      <c r="B184" s="381" t="s">
        <v>83</v>
      </c>
      <c r="C184" s="382"/>
      <c r="D184" s="382"/>
      <c r="E184" s="383"/>
      <c r="F184" s="91"/>
      <c r="G184" s="375" t="s">
        <v>83</v>
      </c>
      <c r="H184" s="376"/>
      <c r="I184" s="377"/>
      <c r="J184" s="91"/>
      <c r="K184" s="471"/>
      <c r="L184" s="472"/>
      <c r="M184" s="473"/>
      <c r="N184" s="93"/>
    </row>
    <row r="185" spans="1:14" ht="12.75" customHeight="1" x14ac:dyDescent="0.2">
      <c r="A185" s="91"/>
      <c r="B185" s="384"/>
      <c r="C185" s="385"/>
      <c r="D185" s="385"/>
      <c r="E185" s="386"/>
      <c r="F185" s="91"/>
      <c r="G185" s="66">
        <f>Nov!G189</f>
        <v>0</v>
      </c>
      <c r="H185" s="67">
        <f>Nov!H189</f>
        <v>0</v>
      </c>
      <c r="I185" s="173" t="s">
        <v>72</v>
      </c>
      <c r="J185" s="91"/>
      <c r="K185" s="474"/>
      <c r="L185" s="475"/>
      <c r="M185" s="476"/>
      <c r="N185" s="93"/>
    </row>
    <row r="186" spans="1:14" ht="12.75" customHeight="1" x14ac:dyDescent="0.2">
      <c r="A186" s="91"/>
      <c r="B186" s="384"/>
      <c r="C186" s="385"/>
      <c r="D186" s="385"/>
      <c r="E186" s="386"/>
      <c r="F186" s="91"/>
      <c r="G186" s="225">
        <v>0</v>
      </c>
      <c r="H186" s="226">
        <v>0</v>
      </c>
      <c r="I186" s="174" t="s">
        <v>81</v>
      </c>
      <c r="J186" s="91"/>
      <c r="K186" s="474"/>
      <c r="L186" s="475"/>
      <c r="M186" s="476"/>
      <c r="N186" s="93"/>
    </row>
    <row r="187" spans="1:14" ht="12.75" customHeight="1" x14ac:dyDescent="0.2">
      <c r="A187" s="91"/>
      <c r="B187" s="384"/>
      <c r="C187" s="385"/>
      <c r="D187" s="385"/>
      <c r="E187" s="386"/>
      <c r="F187" s="91"/>
      <c r="G187" s="225">
        <v>0</v>
      </c>
      <c r="H187" s="226">
        <v>0</v>
      </c>
      <c r="I187" s="174" t="s">
        <v>82</v>
      </c>
      <c r="J187" s="91"/>
      <c r="K187" s="474"/>
      <c r="L187" s="475"/>
      <c r="M187" s="476"/>
      <c r="N187" s="93"/>
    </row>
    <row r="188" spans="1:14" ht="12.75" customHeight="1" x14ac:dyDescent="0.2">
      <c r="A188" s="91"/>
      <c r="B188" s="384"/>
      <c r="C188" s="385"/>
      <c r="D188" s="385"/>
      <c r="E188" s="386"/>
      <c r="F188" s="91"/>
      <c r="G188" s="225">
        <v>0</v>
      </c>
      <c r="H188" s="226">
        <v>0</v>
      </c>
      <c r="I188" s="174" t="s">
        <v>84</v>
      </c>
      <c r="J188" s="91"/>
      <c r="K188" s="474"/>
      <c r="L188" s="475"/>
      <c r="M188" s="476"/>
      <c r="N188" s="93"/>
    </row>
    <row r="189" spans="1:14" ht="13.5" customHeight="1" thickBot="1" x14ac:dyDescent="0.25">
      <c r="A189" s="91"/>
      <c r="B189" s="384"/>
      <c r="C189" s="385"/>
      <c r="D189" s="385"/>
      <c r="E189" s="386"/>
      <c r="F189" s="91"/>
      <c r="G189" s="177">
        <f>G185+G186+G187+G188</f>
        <v>0</v>
      </c>
      <c r="H189" s="177">
        <f>H185+H186+H187+H188</f>
        <v>0</v>
      </c>
      <c r="I189" s="179" t="s">
        <v>76</v>
      </c>
      <c r="J189" s="91"/>
      <c r="K189" s="477"/>
      <c r="L189" s="478"/>
      <c r="M189" s="479"/>
      <c r="N189" s="93"/>
    </row>
    <row r="190" spans="1:14" ht="7.5" customHeight="1" thickBot="1" x14ac:dyDescent="0.25">
      <c r="A190" s="91"/>
      <c r="B190" s="384"/>
      <c r="C190" s="385"/>
      <c r="D190" s="385"/>
      <c r="E190" s="386"/>
      <c r="F190" s="91"/>
      <c r="G190" s="165"/>
      <c r="H190" s="2"/>
      <c r="I190" s="166"/>
      <c r="J190" s="91"/>
      <c r="K190" s="14"/>
      <c r="L190" s="4"/>
      <c r="M190" s="13"/>
      <c r="N190" s="93"/>
    </row>
    <row r="191" spans="1:14" ht="13.5" customHeight="1" thickBot="1" x14ac:dyDescent="0.25">
      <c r="A191" s="91"/>
      <c r="B191" s="387"/>
      <c r="C191" s="388"/>
      <c r="D191" s="388"/>
      <c r="E191" s="389"/>
      <c r="F191" s="91"/>
      <c r="G191" s="371">
        <f>G189+H189</f>
        <v>0</v>
      </c>
      <c r="H191" s="372"/>
      <c r="I191" s="223" t="s">
        <v>116</v>
      </c>
      <c r="J191" s="91"/>
      <c r="K191" s="378"/>
      <c r="L191" s="379"/>
      <c r="M191" s="380"/>
      <c r="N191" s="93"/>
    </row>
    <row r="192" spans="1:14" ht="3.75" customHeight="1" thickBot="1" x14ac:dyDescent="0.25">
      <c r="A192" s="91"/>
      <c r="B192" s="170"/>
      <c r="C192" s="4"/>
      <c r="D192" s="11"/>
      <c r="E192" s="13"/>
      <c r="F192" s="91"/>
      <c r="G192" s="2"/>
      <c r="H192" s="2"/>
      <c r="I192" s="2"/>
      <c r="J192" s="91"/>
      <c r="K192" s="14"/>
      <c r="L192" s="4"/>
      <c r="M192" s="13"/>
      <c r="N192" s="93"/>
    </row>
    <row r="193" spans="1:14" ht="13.5" customHeight="1" thickBot="1" x14ac:dyDescent="0.25">
      <c r="A193" s="91"/>
      <c r="B193" s="486" t="s">
        <v>80</v>
      </c>
      <c r="C193" s="487"/>
      <c r="D193" s="487"/>
      <c r="E193" s="488"/>
      <c r="F193" s="91"/>
      <c r="G193" s="540" t="s">
        <v>85</v>
      </c>
      <c r="H193" s="541"/>
      <c r="I193" s="542"/>
      <c r="J193" s="91"/>
      <c r="K193" s="462" t="s">
        <v>178</v>
      </c>
      <c r="L193" s="463"/>
      <c r="M193" s="464"/>
      <c r="N193" s="93"/>
    </row>
    <row r="194" spans="1:14" ht="12.75" customHeight="1" x14ac:dyDescent="0.2">
      <c r="A194" s="91"/>
      <c r="B194" s="489"/>
      <c r="C194" s="490"/>
      <c r="D194" s="490"/>
      <c r="E194" s="491"/>
      <c r="F194" s="91"/>
      <c r="G194" s="66">
        <f>Nov!G198</f>
        <v>0</v>
      </c>
      <c r="H194" s="67">
        <f>Nov!H198</f>
        <v>0</v>
      </c>
      <c r="I194" s="173" t="s">
        <v>72</v>
      </c>
      <c r="J194" s="91"/>
      <c r="K194" s="465"/>
      <c r="L194" s="466"/>
      <c r="M194" s="467"/>
      <c r="N194" s="93"/>
    </row>
    <row r="195" spans="1:14" ht="12.75" customHeight="1" x14ac:dyDescent="0.2">
      <c r="A195" s="91"/>
      <c r="B195" s="489"/>
      <c r="C195" s="490"/>
      <c r="D195" s="490"/>
      <c r="E195" s="491"/>
      <c r="F195" s="91"/>
      <c r="G195" s="225">
        <v>0</v>
      </c>
      <c r="H195" s="226">
        <v>0</v>
      </c>
      <c r="I195" s="174" t="s">
        <v>73</v>
      </c>
      <c r="J195" s="91"/>
      <c r="K195" s="465"/>
      <c r="L195" s="466"/>
      <c r="M195" s="467"/>
      <c r="N195" s="93"/>
    </row>
    <row r="196" spans="1:14" ht="12.75" customHeight="1" x14ac:dyDescent="0.2">
      <c r="A196" s="91"/>
      <c r="B196" s="489"/>
      <c r="C196" s="490"/>
      <c r="D196" s="490"/>
      <c r="E196" s="491"/>
      <c r="F196" s="91"/>
      <c r="G196" s="175">
        <v>0</v>
      </c>
      <c r="H196" s="176">
        <v>0</v>
      </c>
      <c r="I196" s="174" t="s">
        <v>74</v>
      </c>
      <c r="J196" s="91"/>
      <c r="K196" s="465"/>
      <c r="L196" s="466"/>
      <c r="M196" s="467"/>
      <c r="N196" s="93"/>
    </row>
    <row r="197" spans="1:14" ht="12.75" customHeight="1" x14ac:dyDescent="0.2">
      <c r="A197" s="91"/>
      <c r="B197" s="489"/>
      <c r="C197" s="490"/>
      <c r="D197" s="490"/>
      <c r="E197" s="491"/>
      <c r="F197" s="91"/>
      <c r="G197" s="225">
        <v>0</v>
      </c>
      <c r="H197" s="226">
        <v>0</v>
      </c>
      <c r="I197" s="174" t="s">
        <v>75</v>
      </c>
      <c r="J197" s="91"/>
      <c r="K197" s="465"/>
      <c r="L197" s="466"/>
      <c r="M197" s="467"/>
      <c r="N197" s="93"/>
    </row>
    <row r="198" spans="1:14" ht="13.5" customHeight="1" thickBot="1" x14ac:dyDescent="0.25">
      <c r="A198" s="91"/>
      <c r="B198" s="489"/>
      <c r="C198" s="490"/>
      <c r="D198" s="490"/>
      <c r="E198" s="491"/>
      <c r="F198" s="91"/>
      <c r="G198" s="177">
        <f>G194+G195-G196+G197</f>
        <v>0</v>
      </c>
      <c r="H198" s="178">
        <f>H194+H195-H196+H197</f>
        <v>0</v>
      </c>
      <c r="I198" s="179" t="s">
        <v>76</v>
      </c>
      <c r="J198" s="91"/>
      <c r="K198" s="468"/>
      <c r="L198" s="469"/>
      <c r="M198" s="470"/>
      <c r="N198" s="93"/>
    </row>
    <row r="199" spans="1:14" ht="7.5" customHeight="1" thickBot="1" x14ac:dyDescent="0.25">
      <c r="A199" s="91"/>
      <c r="B199" s="489"/>
      <c r="C199" s="490"/>
      <c r="D199" s="490"/>
      <c r="E199" s="491"/>
      <c r="F199" s="91"/>
      <c r="G199" s="2"/>
      <c r="H199" s="2"/>
      <c r="I199" s="166"/>
      <c r="J199" s="91"/>
      <c r="K199" s="14"/>
      <c r="L199" s="4"/>
      <c r="M199" s="13"/>
      <c r="N199" s="93"/>
    </row>
    <row r="200" spans="1:14" ht="13.5" customHeight="1" thickBot="1" x14ac:dyDescent="0.25">
      <c r="A200" s="91"/>
      <c r="B200" s="492"/>
      <c r="C200" s="493"/>
      <c r="D200" s="493"/>
      <c r="E200" s="494"/>
      <c r="F200" s="91"/>
      <c r="G200" s="371">
        <f>G198+H198</f>
        <v>0</v>
      </c>
      <c r="H200" s="372"/>
      <c r="I200" s="223" t="s">
        <v>77</v>
      </c>
      <c r="J200" s="91"/>
      <c r="K200" s="378"/>
      <c r="L200" s="379"/>
      <c r="M200" s="380"/>
      <c r="N200" s="93"/>
    </row>
    <row r="201" spans="1:14" ht="3.75" customHeight="1" thickBot="1" x14ac:dyDescent="0.25">
      <c r="A201" s="91"/>
      <c r="B201" s="2"/>
      <c r="C201" s="4"/>
      <c r="D201" s="2"/>
      <c r="E201" s="2"/>
      <c r="F201" s="4"/>
      <c r="G201" s="2"/>
      <c r="H201" s="2"/>
      <c r="I201" s="11"/>
      <c r="J201" s="11"/>
      <c r="K201" s="11"/>
      <c r="L201" s="11"/>
      <c r="M201" s="13"/>
      <c r="N201" s="93"/>
    </row>
    <row r="202" spans="1:14" ht="12.75" customHeight="1" x14ac:dyDescent="0.2">
      <c r="A202" s="91"/>
      <c r="B202" s="441" t="s">
        <v>78</v>
      </c>
      <c r="C202" s="442"/>
      <c r="D202" s="442"/>
      <c r="E202" s="443"/>
      <c r="F202" s="91"/>
      <c r="G202" s="453"/>
      <c r="H202" s="454"/>
      <c r="I202" s="454"/>
      <c r="J202" s="454"/>
      <c r="K202" s="454"/>
      <c r="L202" s="454"/>
      <c r="M202" s="455"/>
      <c r="N202" s="93"/>
    </row>
    <row r="203" spans="1:14" ht="12.75" customHeight="1" x14ac:dyDescent="0.2">
      <c r="A203" s="91"/>
      <c r="B203" s="444"/>
      <c r="C203" s="445"/>
      <c r="D203" s="445"/>
      <c r="E203" s="446"/>
      <c r="F203" s="91"/>
      <c r="G203" s="456"/>
      <c r="H203" s="457"/>
      <c r="I203" s="457"/>
      <c r="J203" s="457"/>
      <c r="K203" s="457"/>
      <c r="L203" s="457"/>
      <c r="M203" s="458"/>
      <c r="N203" s="93"/>
    </row>
    <row r="204" spans="1:14" ht="12.75" customHeight="1" x14ac:dyDescent="0.2">
      <c r="A204" s="91"/>
      <c r="B204" s="444"/>
      <c r="C204" s="445"/>
      <c r="D204" s="445"/>
      <c r="E204" s="446"/>
      <c r="F204" s="91"/>
      <c r="G204" s="456"/>
      <c r="H204" s="457"/>
      <c r="I204" s="457"/>
      <c r="J204" s="457"/>
      <c r="K204" s="457"/>
      <c r="L204" s="457"/>
      <c r="M204" s="458"/>
      <c r="N204" s="93"/>
    </row>
    <row r="205" spans="1:14" ht="12.75" customHeight="1" x14ac:dyDescent="0.2">
      <c r="A205" s="91"/>
      <c r="B205" s="444"/>
      <c r="C205" s="445"/>
      <c r="D205" s="445"/>
      <c r="E205" s="446"/>
      <c r="F205" s="91"/>
      <c r="G205" s="456"/>
      <c r="H205" s="457"/>
      <c r="I205" s="457"/>
      <c r="J205" s="457"/>
      <c r="K205" s="457"/>
      <c r="L205" s="457"/>
      <c r="M205" s="458"/>
      <c r="N205" s="93"/>
    </row>
    <row r="206" spans="1:14" ht="13.5" customHeight="1" thickBot="1" x14ac:dyDescent="0.25">
      <c r="A206" s="91"/>
      <c r="B206" s="447"/>
      <c r="C206" s="448"/>
      <c r="D206" s="448"/>
      <c r="E206" s="449"/>
      <c r="F206" s="91"/>
      <c r="G206" s="459"/>
      <c r="H206" s="460"/>
      <c r="I206" s="460"/>
      <c r="J206" s="460"/>
      <c r="K206" s="460"/>
      <c r="L206" s="460"/>
      <c r="M206" s="461"/>
      <c r="N206" s="93"/>
    </row>
    <row r="207" spans="1:14" ht="3.75" customHeight="1" thickBot="1" x14ac:dyDescent="0.25">
      <c r="A207" s="142"/>
      <c r="B207" s="6"/>
      <c r="C207" s="6"/>
      <c r="D207" s="6"/>
      <c r="E207" s="6"/>
      <c r="F207" s="6"/>
      <c r="G207" s="156"/>
      <c r="H207" s="156"/>
      <c r="I207" s="156"/>
      <c r="J207" s="156"/>
      <c r="K207" s="156"/>
      <c r="L207" s="156"/>
      <c r="M207" s="156"/>
      <c r="N207" s="93"/>
    </row>
    <row r="208" spans="1:14" ht="16.5" customHeight="1" x14ac:dyDescent="0.2">
      <c r="A208" s="435"/>
      <c r="B208" s="436"/>
      <c r="C208" s="436"/>
      <c r="D208" s="436"/>
      <c r="E208" s="436"/>
      <c r="F208" s="436"/>
      <c r="G208" s="436"/>
      <c r="H208" s="436"/>
      <c r="I208" s="436"/>
      <c r="J208" s="436"/>
      <c r="K208" s="436"/>
      <c r="L208" s="436"/>
      <c r="M208" s="436"/>
      <c r="N208" s="437"/>
    </row>
    <row r="209" spans="1:14" ht="16.5" customHeight="1" x14ac:dyDescent="0.2">
      <c r="A209" s="438"/>
      <c r="B209" s="439"/>
      <c r="C209" s="439"/>
      <c r="D209" s="439"/>
      <c r="E209" s="439"/>
      <c r="F209" s="439"/>
      <c r="G209" s="439"/>
      <c r="H209" s="439"/>
      <c r="I209" s="439"/>
      <c r="J209" s="439"/>
      <c r="K209" s="439"/>
      <c r="L209" s="439"/>
      <c r="M209" s="439"/>
      <c r="N209" s="440"/>
    </row>
    <row r="210" spans="1:14" ht="15.75" customHeight="1" x14ac:dyDescent="0.2">
      <c r="A210" s="438"/>
      <c r="B210" s="439"/>
      <c r="C210" s="439"/>
      <c r="D210" s="439"/>
      <c r="E210" s="439"/>
      <c r="F210" s="439"/>
      <c r="G210" s="439"/>
      <c r="H210" s="439"/>
      <c r="I210" s="439"/>
      <c r="J210" s="439"/>
      <c r="K210" s="439"/>
      <c r="L210" s="439"/>
      <c r="M210" s="439"/>
      <c r="N210" s="440"/>
    </row>
    <row r="211" spans="1:14" ht="6" hidden="1" customHeight="1" x14ac:dyDescent="0.2">
      <c r="A211" s="438"/>
      <c r="B211" s="439"/>
      <c r="C211" s="439"/>
      <c r="D211" s="439"/>
      <c r="E211" s="439"/>
      <c r="F211" s="439"/>
      <c r="G211" s="439"/>
      <c r="H211" s="439"/>
      <c r="I211" s="439"/>
      <c r="J211" s="439"/>
      <c r="K211" s="439"/>
      <c r="L211" s="439"/>
      <c r="M211" s="439"/>
      <c r="N211" s="440"/>
    </row>
    <row r="212" spans="1:14" x14ac:dyDescent="0.2">
      <c r="A212" s="438"/>
      <c r="B212" s="439"/>
      <c r="C212" s="439"/>
      <c r="D212" s="439"/>
      <c r="E212" s="439"/>
      <c r="F212" s="439"/>
      <c r="G212" s="439"/>
      <c r="H212" s="439"/>
      <c r="I212" s="439"/>
      <c r="J212" s="439"/>
      <c r="K212" s="439"/>
      <c r="L212" s="439"/>
      <c r="M212" s="439"/>
      <c r="N212" s="440"/>
    </row>
    <row r="213" spans="1:14" x14ac:dyDescent="0.2">
      <c r="A213" s="438"/>
      <c r="B213" s="439"/>
      <c r="C213" s="439"/>
      <c r="D213" s="439"/>
      <c r="E213" s="439"/>
      <c r="F213" s="439"/>
      <c r="G213" s="439"/>
      <c r="H213" s="439"/>
      <c r="I213" s="439"/>
      <c r="J213" s="439"/>
      <c r="K213" s="439"/>
      <c r="L213" s="439"/>
      <c r="M213" s="439"/>
      <c r="N213" s="440"/>
    </row>
    <row r="214" spans="1:14" ht="12.75" customHeight="1" thickBot="1" x14ac:dyDescent="0.25">
      <c r="A214" s="167"/>
      <c r="B214" s="168"/>
      <c r="C214" s="168"/>
      <c r="D214" s="168"/>
      <c r="E214" s="168"/>
      <c r="F214" s="168"/>
      <c r="G214" s="168"/>
      <c r="H214" s="168"/>
      <c r="I214" s="168"/>
      <c r="J214" s="168"/>
      <c r="K214" s="168"/>
      <c r="L214" s="168"/>
      <c r="M214" s="168"/>
      <c r="N214" s="169"/>
    </row>
    <row r="215" spans="1:14" ht="3" customHeight="1" x14ac:dyDescent="0.2"/>
    <row r="216" spans="1:14" hidden="1" x14ac:dyDescent="0.2"/>
    <row r="217" spans="1:14" hidden="1" x14ac:dyDescent="0.2"/>
    <row r="218" spans="1:14" hidden="1" x14ac:dyDescent="0.2"/>
  </sheetData>
  <sheetProtection algorithmName="SHA-512" hashValue="0Lat7u8/pZNlAdJyXCDae87i1nG410eihezAiFJRO3dXMxL1wvN+yYOW42a3m2N3WMMppCKym9hbDYXc699i4g==" saltValue="7ZzFp1HrhSIn5P/lfh/BzA==" spinCount="100000" sheet="1" objects="1" scenarios="1" selectLockedCells="1"/>
  <mergeCells count="86">
    <mergeCell ref="M2:M3"/>
    <mergeCell ref="I5:I10"/>
    <mergeCell ref="B12:M12"/>
    <mergeCell ref="B2:B3"/>
    <mergeCell ref="D2:D3"/>
    <mergeCell ref="E2:E3"/>
    <mergeCell ref="G2:H3"/>
    <mergeCell ref="I2:I3"/>
    <mergeCell ref="K2:K3"/>
    <mergeCell ref="G13:H13"/>
    <mergeCell ref="E14:E27"/>
    <mergeCell ref="I14:I27"/>
    <mergeCell ref="G64:H64"/>
    <mergeCell ref="G30:H30"/>
    <mergeCell ref="E31:E38"/>
    <mergeCell ref="I31:I38"/>
    <mergeCell ref="G41:H41"/>
    <mergeCell ref="E65:E73"/>
    <mergeCell ref="I65:I73"/>
    <mergeCell ref="G76:H76"/>
    <mergeCell ref="E42:E49"/>
    <mergeCell ref="I42:I49"/>
    <mergeCell ref="G52:H52"/>
    <mergeCell ref="E53:E61"/>
    <mergeCell ref="I53:I61"/>
    <mergeCell ref="G102:H102"/>
    <mergeCell ref="E103:E113"/>
    <mergeCell ref="I103:I113"/>
    <mergeCell ref="G116:H116"/>
    <mergeCell ref="E77:E88"/>
    <mergeCell ref="I77:I88"/>
    <mergeCell ref="G91:H91"/>
    <mergeCell ref="E92:E99"/>
    <mergeCell ref="I92:I99"/>
    <mergeCell ref="E117:E127"/>
    <mergeCell ref="I117:I127"/>
    <mergeCell ref="B136:E136"/>
    <mergeCell ref="G136:I136"/>
    <mergeCell ref="K136:M142"/>
    <mergeCell ref="B137:E137"/>
    <mergeCell ref="G137:I137"/>
    <mergeCell ref="B138:E138"/>
    <mergeCell ref="G138:I138"/>
    <mergeCell ref="B139:E139"/>
    <mergeCell ref="G139:I139"/>
    <mergeCell ref="B141:E142"/>
    <mergeCell ref="G141:I141"/>
    <mergeCell ref="G142:I142"/>
    <mergeCell ref="B184:E191"/>
    <mergeCell ref="A208:N213"/>
    <mergeCell ref="B193:E200"/>
    <mergeCell ref="G193:I193"/>
    <mergeCell ref="K193:M198"/>
    <mergeCell ref="G200:H200"/>
    <mergeCell ref="K200:M200"/>
    <mergeCell ref="B202:E206"/>
    <mergeCell ref="G202:M206"/>
    <mergeCell ref="K182:M182"/>
    <mergeCell ref="G191:H191"/>
    <mergeCell ref="K191:M191"/>
    <mergeCell ref="K160:M173"/>
    <mergeCell ref="G175:I175"/>
    <mergeCell ref="K175:M180"/>
    <mergeCell ref="G184:I184"/>
    <mergeCell ref="K184:M189"/>
    <mergeCell ref="B160:E173"/>
    <mergeCell ref="G182:H182"/>
    <mergeCell ref="B175:E182"/>
    <mergeCell ref="B154:E154"/>
    <mergeCell ref="G154:I154"/>
    <mergeCell ref="B156:E156"/>
    <mergeCell ref="G156:I156"/>
    <mergeCell ref="K146:M156"/>
    <mergeCell ref="B147:E147"/>
    <mergeCell ref="B150:E150"/>
    <mergeCell ref="G150:I150"/>
    <mergeCell ref="B151:E151"/>
    <mergeCell ref="G151:I151"/>
    <mergeCell ref="G152:I152"/>
    <mergeCell ref="G153:I153"/>
    <mergeCell ref="B152:E152"/>
    <mergeCell ref="B146:E146"/>
    <mergeCell ref="G146:I146"/>
    <mergeCell ref="G147:I147"/>
    <mergeCell ref="B149:E149"/>
    <mergeCell ref="G149:I149"/>
  </mergeCells>
  <phoneticPr fontId="43" type="noConversion"/>
  <conditionalFormatting sqref="G141">
    <cfRule type="cellIs" dxfId="19" priority="4" stopIfTrue="1" operator="equal">
      <formula>"Mark Contábil Informa:"</formula>
    </cfRule>
    <cfRule type="cellIs" dxfId="18" priority="5" stopIfTrue="1" operator="equal">
      <formula>"Mark Contábil Informa:"</formula>
    </cfRule>
    <cfRule type="cellIs" dxfId="17" priority="6" stopIfTrue="1" operator="equal">
      <formula>"Mark Contábil Informa:"</formula>
    </cfRule>
  </conditionalFormatting>
  <conditionalFormatting sqref="G142">
    <cfRule type="cellIs" dxfId="16" priority="1" stopIfTrue="1" operator="equal">
      <formula>"Atenção - Resultado Mensal Negativo"</formula>
    </cfRule>
    <cfRule type="cellIs" dxfId="15" priority="2" stopIfTrue="1" operator="equal">
      <formula>"Parabéns - Resultado Mensal Positivo"</formula>
    </cfRule>
    <cfRule type="cellIs" dxfId="14" priority="3" stopIfTrue="1" operator="equal">
      <formula>"Nem Positivo nem Negativo - No Limite"</formula>
    </cfRule>
  </conditionalFormatting>
  <conditionalFormatting sqref="G156">
    <cfRule type="cellIs" dxfId="13" priority="16" stopIfTrue="1" operator="equal">
      <formula>"Parabéns - Meta cumprida"</formula>
    </cfRule>
    <cfRule type="cellIs" dxfId="12" priority="17" stopIfTrue="1" operator="equal">
      <formula>"Atenção - Meta não cumprida"</formula>
    </cfRule>
  </conditionalFormatting>
  <conditionalFormatting sqref="G13:H13 G30:H30 G41:H41 G52:H52 G64:H64 G76:H76 G91:H91 G102:H102 G116:H116">
    <cfRule type="cellIs" dxfId="11" priority="7" stopIfTrue="1" operator="equal">
      <formula>"Sinal Verde - Abaixo do Orçado"</formula>
    </cfRule>
    <cfRule type="cellIs" dxfId="10" priority="8" stopIfTrue="1" operator="between">
      <formula>"Sinal Amarelo - Próximo ao Orçado"</formula>
      <formula>"Sinal Amarelo - Igual ao Orçado"</formula>
    </cfRule>
    <cfRule type="cellIs" dxfId="9" priority="9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D6DFA2-9B1F-4799-988E-191C7BDA95E5}">
  <dimension ref="A1:O167"/>
  <sheetViews>
    <sheetView showGridLines="0" zoomScaleNormal="100" zoomScaleSheetLayoutView="80" workbookViewId="0">
      <pane ySplit="4" topLeftCell="A5" activePane="bottomLeft" state="frozen"/>
      <selection activeCell="C6" sqref="C6:D6"/>
      <selection pane="bottomLeft"/>
    </sheetView>
  </sheetViews>
  <sheetFormatPr defaultColWidth="0" defaultRowHeight="12.75" customHeight="1" zeroHeight="1" x14ac:dyDescent="0.2"/>
  <cols>
    <col min="1" max="1" width="0.5703125" style="90" customWidth="1"/>
    <col min="2" max="2" width="36.7109375" style="90" customWidth="1"/>
    <col min="3" max="3" width="0.7109375" style="90" customWidth="1"/>
    <col min="4" max="4" width="18.7109375" style="90" customWidth="1"/>
    <col min="5" max="5" width="18" style="90" customWidth="1"/>
    <col min="6" max="6" width="0.7109375" style="90" customWidth="1"/>
    <col min="7" max="7" width="18.7109375" style="90" bestFit="1" customWidth="1"/>
    <col min="8" max="8" width="18.7109375" style="90" customWidth="1"/>
    <col min="9" max="9" width="18" style="90" customWidth="1"/>
    <col min="10" max="10" width="0.7109375" style="90" customWidth="1"/>
    <col min="11" max="11" width="15.5703125" style="90" customWidth="1"/>
    <col min="12" max="12" width="0.7109375" style="90" customWidth="1"/>
    <col min="13" max="13" width="18.85546875" style="90" customWidth="1"/>
    <col min="14" max="14" width="0.7109375" style="90" customWidth="1"/>
    <col min="15" max="15" width="0.28515625" style="90" customWidth="1"/>
    <col min="16" max="16384" width="9.140625" style="90" hidden="1"/>
  </cols>
  <sheetData>
    <row r="1" spans="1:14" ht="3.75" customHeight="1" thickBot="1" x14ac:dyDescent="0.25">
      <c r="A1" s="88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9"/>
    </row>
    <row r="2" spans="1:14" ht="21.75" customHeight="1" x14ac:dyDescent="0.2">
      <c r="A2" s="91"/>
      <c r="B2" s="577" t="s">
        <v>184</v>
      </c>
      <c r="C2" s="92"/>
      <c r="D2" s="577" t="s">
        <v>185</v>
      </c>
      <c r="E2" s="414"/>
      <c r="F2" s="92"/>
      <c r="G2" s="404" t="s">
        <v>186</v>
      </c>
      <c r="H2" s="574"/>
      <c r="I2" s="414"/>
      <c r="J2" s="92"/>
      <c r="K2" s="373" t="s">
        <v>2</v>
      </c>
      <c r="L2" s="92"/>
      <c r="M2" s="409" t="s">
        <v>3</v>
      </c>
      <c r="N2" s="93"/>
    </row>
    <row r="3" spans="1:14" ht="19.5" customHeight="1" thickBot="1" x14ac:dyDescent="0.25">
      <c r="A3" s="91"/>
      <c r="B3" s="575"/>
      <c r="C3" s="91"/>
      <c r="D3" s="575"/>
      <c r="E3" s="418"/>
      <c r="F3" s="91"/>
      <c r="G3" s="575"/>
      <c r="H3" s="576"/>
      <c r="I3" s="418"/>
      <c r="J3" s="91"/>
      <c r="K3" s="374"/>
      <c r="L3" s="91"/>
      <c r="M3" s="410"/>
      <c r="N3" s="93"/>
    </row>
    <row r="4" spans="1:14" s="95" customFormat="1" ht="13.5" thickBot="1" x14ac:dyDescent="0.25">
      <c r="A4" s="91"/>
      <c r="B4" s="185" t="s">
        <v>111</v>
      </c>
      <c r="C4" s="91"/>
      <c r="D4" s="186" t="s">
        <v>4</v>
      </c>
      <c r="E4" s="187" t="s">
        <v>5</v>
      </c>
      <c r="F4" s="91"/>
      <c r="G4" s="188" t="str">
        <f>'Página Inicial'!C6</f>
        <v>Nome Esposa</v>
      </c>
      <c r="H4" s="188" t="str">
        <f>'Página Inicial'!F6</f>
        <v>Nome Esposo</v>
      </c>
      <c r="I4" s="187" t="s">
        <v>5</v>
      </c>
      <c r="J4" s="91"/>
      <c r="K4" s="189" t="s">
        <v>4</v>
      </c>
      <c r="L4" s="94"/>
      <c r="M4" s="190" t="s">
        <v>107</v>
      </c>
      <c r="N4" s="93"/>
    </row>
    <row r="5" spans="1:14" ht="12.75" customHeight="1" x14ac:dyDescent="0.2">
      <c r="A5" s="91"/>
      <c r="B5" s="96" t="s">
        <v>118</v>
      </c>
      <c r="C5" s="91"/>
      <c r="D5" s="227">
        <f>Jan!D5+Fev!D5+Mar!D5+Abr!D5+Mai!D5+Jun!D5+Jul!D5+Ago!D5+Set!D5+Out!D5+Nov!D5+Dez!D5</f>
        <v>0</v>
      </c>
      <c r="E5" s="98"/>
      <c r="F5" s="91"/>
      <c r="G5" s="227">
        <f>Jan!G5+Fev!G5+Mar!G5+Abr!G5+Mai!G5+Jun!G5+Jul!G5+Ago!G5+Set!G5+Out!G5+Nov!G5+Dez!G5</f>
        <v>0</v>
      </c>
      <c r="H5" s="227">
        <f>Jan!H5+Fev!H5+Mar!H5+Abr!H5+Mai!H5+Jun!H5+Jul!H5+Ago!H5+Set!H5+Out!H5+Nov!H5+Dez!H5</f>
        <v>0</v>
      </c>
      <c r="I5" s="416"/>
      <c r="J5" s="91"/>
      <c r="K5" s="100" t="str">
        <f t="shared" ref="K5:K10" si="0">IF(D5=0,"",(D5-G5-H5))</f>
        <v/>
      </c>
      <c r="L5" s="94"/>
      <c r="M5" s="101" t="str">
        <f t="shared" ref="M5:M10" si="1">IF((G5+H5)=0,"",IF(D5=0,"",IF((G5+H5)&lt;(D5*80%),"Abaixo do Orçado",IF(D5=(G5+H5),"Igual ao Orçado",IF(D5&gt;(G5+H5),"Próximo ao Orçado","Passou do Orçado")))))</f>
        <v/>
      </c>
      <c r="N5" s="93"/>
    </row>
    <row r="6" spans="1:14" x14ac:dyDescent="0.2">
      <c r="A6" s="91"/>
      <c r="B6" s="96" t="s">
        <v>119</v>
      </c>
      <c r="C6" s="91"/>
      <c r="D6" s="227">
        <f>Jan!D6+Fev!D6+Mar!D6+Abr!D6+Mai!D6+Jun!D6+Jul!D6+Ago!D6+Set!D6+Out!D6+Nov!D6+Dez!D6</f>
        <v>0</v>
      </c>
      <c r="E6" s="102"/>
      <c r="F6" s="91"/>
      <c r="G6" s="227">
        <f>Jan!G6+Fev!G6+Mar!G6+Abr!G6+Mai!G6+Jun!G6+Jul!G6+Ago!G6+Set!G6+Out!G6+Nov!G6+Dez!G6</f>
        <v>0</v>
      </c>
      <c r="H6" s="227">
        <f>Jan!H6+Fev!H6+Mar!H6+Abr!H6+Mai!H6+Jun!H6+Jul!H6+Ago!H6+Set!H6+Out!H6+Nov!H6+Dez!H6</f>
        <v>0</v>
      </c>
      <c r="I6" s="417"/>
      <c r="J6" s="91"/>
      <c r="K6" s="100" t="str">
        <f t="shared" si="0"/>
        <v/>
      </c>
      <c r="L6" s="94"/>
      <c r="M6" s="101" t="str">
        <f t="shared" si="1"/>
        <v/>
      </c>
      <c r="N6" s="93"/>
    </row>
    <row r="7" spans="1:14" x14ac:dyDescent="0.2">
      <c r="A7" s="91"/>
      <c r="B7" s="96" t="s">
        <v>120</v>
      </c>
      <c r="C7" s="91"/>
      <c r="D7" s="227">
        <f>Jan!D7+Fev!D7+Mar!D7+Abr!D7+Mai!D7+Jun!D7+Jul!D7+Ago!D7+Set!D7+Out!D7+Nov!D7+Dez!D7</f>
        <v>0</v>
      </c>
      <c r="E7" s="102"/>
      <c r="F7" s="91"/>
      <c r="G7" s="227">
        <f>Jan!G7+Fev!G7+Mar!G7+Abr!G7+Mai!G7+Jun!G7+Jul!G7+Ago!G7+Set!G7+Out!G7+Nov!G7+Dez!G7</f>
        <v>0</v>
      </c>
      <c r="H7" s="227">
        <f>Jan!H7+Fev!H7+Mar!H7+Abr!H7+Mai!H7+Jun!H7+Jul!H7+Ago!H7+Set!H7+Out!H7+Nov!H7+Dez!H7</f>
        <v>0</v>
      </c>
      <c r="I7" s="417"/>
      <c r="J7" s="91"/>
      <c r="K7" s="100" t="str">
        <f t="shared" si="0"/>
        <v/>
      </c>
      <c r="L7" s="94"/>
      <c r="M7" s="101" t="str">
        <f t="shared" si="1"/>
        <v/>
      </c>
      <c r="N7" s="93"/>
    </row>
    <row r="8" spans="1:14" x14ac:dyDescent="0.2">
      <c r="A8" s="91"/>
      <c r="B8" s="105"/>
      <c r="C8" s="91"/>
      <c r="D8" s="227">
        <f>Jan!D8+Fev!D8+Mar!D8+Abr!D8+Mai!D8+Jun!D8+Jul!D8+Ago!D8+Set!D8+Out!D8+Nov!D8+Dez!D8</f>
        <v>0</v>
      </c>
      <c r="E8" s="102"/>
      <c r="F8" s="91"/>
      <c r="G8" s="227">
        <f>Jan!G8+Fev!G8+Mar!G8+Abr!G8+Mai!G8+Jun!G8+Jul!G8+Ago!G8+Set!G8+Out!G8+Nov!G8+Dez!G8</f>
        <v>0</v>
      </c>
      <c r="H8" s="227">
        <f>Jan!H8+Fev!H8+Mar!H8+Abr!H8+Mai!H8+Jun!H8+Jul!H8+Ago!H8+Set!H8+Out!H8+Nov!H8+Dez!H8</f>
        <v>0</v>
      </c>
      <c r="I8" s="417"/>
      <c r="J8" s="91"/>
      <c r="K8" s="100" t="str">
        <f t="shared" si="0"/>
        <v/>
      </c>
      <c r="L8" s="94"/>
      <c r="M8" s="101" t="str">
        <f t="shared" si="1"/>
        <v/>
      </c>
      <c r="N8" s="93"/>
    </row>
    <row r="9" spans="1:14" ht="13.5" thickBot="1" x14ac:dyDescent="0.25">
      <c r="A9" s="91"/>
      <c r="B9" s="105"/>
      <c r="C9" s="91"/>
      <c r="D9" s="228">
        <f>Jan!D9+Fev!D9+Mar!D9+Abr!D9+Mai!D9+Jun!D9+Jul!D9+Ago!D9+Set!D9+Out!D9+Nov!D9+Dez!D9</f>
        <v>0</v>
      </c>
      <c r="E9" s="102"/>
      <c r="F9" s="91"/>
      <c r="G9" s="228">
        <f>Jan!G9+Fev!G9+Mar!G9+Abr!G9+Mai!G9+Jun!G9+Jul!G9+Ago!G9+Set!G9+Out!G9+Nov!G9+Dez!G9</f>
        <v>0</v>
      </c>
      <c r="H9" s="228">
        <f>Jan!H9+Fev!H9+Mar!H9+Abr!H9+Mai!H9+Jun!H9+Jul!H9+Ago!H9+Set!H9+Out!H9+Nov!H9+Dez!H9</f>
        <v>0</v>
      </c>
      <c r="I9" s="417"/>
      <c r="J9" s="91"/>
      <c r="K9" s="109" t="str">
        <f t="shared" si="0"/>
        <v/>
      </c>
      <c r="L9" s="94"/>
      <c r="M9" s="110" t="str">
        <f t="shared" si="1"/>
        <v/>
      </c>
      <c r="N9" s="93"/>
    </row>
    <row r="10" spans="1:14" ht="13.5" thickBot="1" x14ac:dyDescent="0.25">
      <c r="A10" s="91"/>
      <c r="B10" s="111" t="s">
        <v>6</v>
      </c>
      <c r="C10" s="91"/>
      <c r="D10" s="116">
        <f>Jan!D10+Fev!D10+Mar!D10+Abr!D10+Mai!D10+Jun!D10+Jul!D10+Ago!D10+Set!D10+Out!D10+Nov!D10+Dez!D10</f>
        <v>0</v>
      </c>
      <c r="E10" s="113"/>
      <c r="F10" s="91"/>
      <c r="G10" s="129">
        <f>Jan!G10+Fev!G10+Mar!G10+Abr!G10+Mai!G10+Jun!G10+Jul!G10+Ago!G10+Set!G10+Out!G10+Nov!G10+Dez!G10</f>
        <v>0</v>
      </c>
      <c r="H10" s="130">
        <f>Jan!H10+Fev!H10+Mar!H10+Abr!H10+Mai!H10+Jun!H10+Jul!H10+Ago!H10+Set!H10+Out!H10+Nov!H10+Dez!H10</f>
        <v>0</v>
      </c>
      <c r="I10" s="418"/>
      <c r="J10" s="91"/>
      <c r="K10" s="116" t="str">
        <f t="shared" si="0"/>
        <v/>
      </c>
      <c r="L10" s="94"/>
      <c r="M10" s="117" t="str">
        <f t="shared" si="1"/>
        <v/>
      </c>
      <c r="N10" s="93"/>
    </row>
    <row r="11" spans="1:14" ht="13.5" thickBot="1" x14ac:dyDescent="0.25">
      <c r="A11" s="91"/>
      <c r="B11" s="195" t="s">
        <v>7</v>
      </c>
      <c r="C11" s="118"/>
      <c r="D11" s="194">
        <f>D5+D6+D7+D8+D9-D10</f>
        <v>0</v>
      </c>
      <c r="E11" s="193"/>
      <c r="F11" s="91"/>
      <c r="G11" s="194">
        <f>G5+G6+G7+G8+G9-G10</f>
        <v>0</v>
      </c>
      <c r="H11" s="194">
        <f>H5+H6+H7+H8+H9-H10</f>
        <v>0</v>
      </c>
      <c r="I11" s="193">
        <f>G11+H11</f>
        <v>0</v>
      </c>
      <c r="J11" s="91"/>
      <c r="K11" s="192" t="str">
        <f>IF(D11=0,"",D11-I11)</f>
        <v/>
      </c>
      <c r="L11" s="119"/>
      <c r="M11" s="191"/>
      <c r="N11" s="93"/>
    </row>
    <row r="12" spans="1:14" ht="19.5" customHeight="1" thickBot="1" x14ac:dyDescent="0.25">
      <c r="A12" s="91"/>
      <c r="B12" s="411" t="s">
        <v>8</v>
      </c>
      <c r="C12" s="412"/>
      <c r="D12" s="412"/>
      <c r="E12" s="412"/>
      <c r="F12" s="412"/>
      <c r="G12" s="412"/>
      <c r="H12" s="412"/>
      <c r="I12" s="412"/>
      <c r="J12" s="412"/>
      <c r="K12" s="412"/>
      <c r="L12" s="412"/>
      <c r="M12" s="413"/>
      <c r="N12" s="93"/>
    </row>
    <row r="13" spans="1:14" ht="26.25" thickBot="1" x14ac:dyDescent="0.25">
      <c r="A13" s="91"/>
      <c r="B13" s="196" t="s">
        <v>9</v>
      </c>
      <c r="C13" s="92"/>
      <c r="D13" s="197" t="s">
        <v>10</v>
      </c>
      <c r="E13" s="187" t="s">
        <v>11</v>
      </c>
      <c r="F13" s="92"/>
      <c r="G13" s="357" t="str">
        <f>IF(I28=0,"",IF(D28=0,"Preencher coluna Orçamento para melhor funcionamento da Planilha.",IF(I28&lt;(D28*80%),"Sinal Verde - Abaixo do Orçado",IF(D28=I28,"Sinal Amarelo - Igual ao Orçado",IF(D28&gt;I28,"Sinal Amarelo - Próximo ao Orçado","Sinal Vermelho - Passou do Orçado")))))</f>
        <v/>
      </c>
      <c r="H13" s="358"/>
      <c r="I13" s="187" t="s">
        <v>11</v>
      </c>
      <c r="J13" s="92"/>
      <c r="K13" s="198" t="s">
        <v>10</v>
      </c>
      <c r="L13" s="120"/>
      <c r="M13" s="198" t="s">
        <v>107</v>
      </c>
      <c r="N13" s="93"/>
    </row>
    <row r="14" spans="1:14" ht="12.75" customHeight="1" x14ac:dyDescent="0.2">
      <c r="A14" s="91"/>
      <c r="B14" s="121" t="s">
        <v>12</v>
      </c>
      <c r="C14" s="91"/>
      <c r="D14" s="227">
        <f>Jan!D14+Fev!D14+Mar!D14+Abr!D14+Mai!D14+Jun!D14+Jul!D14+Ago!D14+Set!D14+Out!D14+Nov!D14+Dez!D14</f>
        <v>0</v>
      </c>
      <c r="E14" s="393" t="str">
        <f>IF(D28=0,"",D28/D130)</f>
        <v/>
      </c>
      <c r="F14" s="91"/>
      <c r="G14" s="227">
        <f>Jan!G14+Fev!G14+Mar!G14+Abr!G14+Mai!G14+Jun!G14+Jul!G14+Ago!G14+Set!G14+Out!G14+Nov!G14+Dez!G14</f>
        <v>0</v>
      </c>
      <c r="H14" s="227">
        <f>Jan!H14+Fev!H14+Mar!H14+Abr!H14+Mai!H14+Jun!H14+Jul!H14+Ago!H14+Set!H14+Out!H14+Nov!H14+Dez!H14</f>
        <v>0</v>
      </c>
      <c r="I14" s="393" t="str">
        <f>IF(I28=0,"",I28/I130)</f>
        <v/>
      </c>
      <c r="J14" s="91"/>
      <c r="K14" s="100" t="str">
        <f t="shared" ref="K14:K27" si="2">IF(D14=0,"",(D14-G14-H14))</f>
        <v/>
      </c>
      <c r="L14" s="94"/>
      <c r="M14" s="101" t="str">
        <f>IF((G14+H14)=0,"",IF(D14=0,"",IF((G14+H14)&lt;(D14*80%),"Abaixo do Orçado",IF(D14=(G14+H14),"Igual ao Orçado",IF(D14&gt;(G14+H14),"Próximo ao Orçado","Passou do Orçado")))))</f>
        <v/>
      </c>
      <c r="N14" s="93"/>
    </row>
    <row r="15" spans="1:14" ht="12.75" customHeight="1" x14ac:dyDescent="0.2">
      <c r="A15" s="91"/>
      <c r="B15" s="96" t="s">
        <v>13</v>
      </c>
      <c r="C15" s="91"/>
      <c r="D15" s="227">
        <f>Jan!D15+Fev!D15+Mar!D15+Abr!D15+Mai!D15+Jun!D15+Jul!D15+Ago!D15+Set!D15+Out!D15+Nov!D15+Dez!D15</f>
        <v>0</v>
      </c>
      <c r="E15" s="394"/>
      <c r="F15" s="91"/>
      <c r="G15" s="227">
        <f>Jan!G15+Fev!G15+Mar!G15+Abr!G15+Mai!G15+Jun!G15+Jul!G15+Ago!G15+Set!G15+Out!G15+Nov!G15+Dez!G15</f>
        <v>0</v>
      </c>
      <c r="H15" s="227">
        <f>Jan!H15+Fev!H15+Mar!H15+Abr!H15+Mai!H15+Jun!H15+Jul!H15+Ago!H15+Set!H15+Out!H15+Nov!H15+Dez!H15</f>
        <v>0</v>
      </c>
      <c r="I15" s="394"/>
      <c r="J15" s="91"/>
      <c r="K15" s="100" t="str">
        <f t="shared" si="2"/>
        <v/>
      </c>
      <c r="L15" s="94"/>
      <c r="M15" s="101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93"/>
    </row>
    <row r="16" spans="1:14" ht="12.75" customHeight="1" x14ac:dyDescent="0.2">
      <c r="A16" s="91"/>
      <c r="B16" s="96" t="s">
        <v>14</v>
      </c>
      <c r="C16" s="91"/>
      <c r="D16" s="227">
        <f>Jan!D16+Fev!D16+Mar!D16+Abr!D16+Mai!D16+Jun!D16+Jul!D16+Ago!D16+Set!D16+Out!D16+Nov!D16+Dez!D16</f>
        <v>0</v>
      </c>
      <c r="E16" s="394"/>
      <c r="F16" s="91"/>
      <c r="G16" s="227">
        <f>Jan!G16+Fev!G16+Mar!G16+Abr!G16+Mai!G16+Jun!G16+Jul!G16+Ago!G16+Set!G16+Out!G16+Nov!G16+Dez!G16</f>
        <v>0</v>
      </c>
      <c r="H16" s="227">
        <f>Jan!H16+Fev!H16+Mar!H16+Abr!H16+Mai!H16+Jun!H16+Jul!H16+Ago!H16+Set!H16+Out!H16+Nov!H16+Dez!H16</f>
        <v>0</v>
      </c>
      <c r="I16" s="394"/>
      <c r="J16" s="91"/>
      <c r="K16" s="100" t="str">
        <f t="shared" si="2"/>
        <v/>
      </c>
      <c r="L16" s="94"/>
      <c r="M16" s="101" t="str">
        <f t="shared" si="3"/>
        <v/>
      </c>
      <c r="N16" s="93"/>
    </row>
    <row r="17" spans="1:14" ht="12.75" customHeight="1" x14ac:dyDescent="0.2">
      <c r="A17" s="91"/>
      <c r="B17" s="96" t="s">
        <v>15</v>
      </c>
      <c r="C17" s="91"/>
      <c r="D17" s="227">
        <f>Jan!D17+Fev!D17+Mar!D17+Abr!D17+Mai!D17+Jun!D17+Jul!D17+Ago!D17+Set!D17+Out!D17+Nov!D17+Dez!D17</f>
        <v>0</v>
      </c>
      <c r="E17" s="394"/>
      <c r="F17" s="91"/>
      <c r="G17" s="227">
        <f>Jan!G17+Fev!G17+Mar!G17+Abr!G17+Mai!G17+Jun!G17+Jul!G17+Ago!G17+Set!G17+Out!G17+Nov!G17+Dez!G17</f>
        <v>0</v>
      </c>
      <c r="H17" s="227">
        <f>Jan!H17+Fev!H17+Mar!H17+Abr!H17+Mai!H17+Jun!H17+Jul!H17+Ago!H17+Set!H17+Out!H17+Nov!H17+Dez!H17</f>
        <v>0</v>
      </c>
      <c r="I17" s="394"/>
      <c r="J17" s="91"/>
      <c r="K17" s="100" t="str">
        <f t="shared" si="2"/>
        <v/>
      </c>
      <c r="L17" s="94"/>
      <c r="M17" s="101" t="str">
        <f t="shared" si="3"/>
        <v/>
      </c>
      <c r="N17" s="93"/>
    </row>
    <row r="18" spans="1:14" ht="12.75" customHeight="1" x14ac:dyDescent="0.2">
      <c r="A18" s="91"/>
      <c r="B18" s="96" t="s">
        <v>16</v>
      </c>
      <c r="C18" s="91"/>
      <c r="D18" s="227">
        <f>Jan!D18+Fev!D18+Mar!D18+Abr!D18+Mai!D18+Jun!D18+Jul!D18+Ago!D18+Set!D18+Out!D18+Nov!D18+Dez!D18</f>
        <v>0</v>
      </c>
      <c r="E18" s="394"/>
      <c r="F18" s="91"/>
      <c r="G18" s="227">
        <f>Jan!G18+Fev!G18+Mar!G18+Abr!G18+Mai!G18+Jun!G18+Jul!G18+Ago!G18+Set!G18+Out!G18+Nov!G18+Dez!G18</f>
        <v>0</v>
      </c>
      <c r="H18" s="227">
        <f>Jan!H18+Fev!H18+Mar!H18+Abr!H18+Mai!H18+Jun!H18+Jul!H18+Ago!H18+Set!H18+Out!H18+Nov!H18+Dez!H18</f>
        <v>0</v>
      </c>
      <c r="I18" s="394"/>
      <c r="J18" s="91"/>
      <c r="K18" s="100" t="str">
        <f t="shared" si="2"/>
        <v/>
      </c>
      <c r="L18" s="94"/>
      <c r="M18" s="101" t="str">
        <f t="shared" si="3"/>
        <v/>
      </c>
      <c r="N18" s="93"/>
    </row>
    <row r="19" spans="1:14" ht="12.75" customHeight="1" x14ac:dyDescent="0.2">
      <c r="A19" s="91"/>
      <c r="B19" s="96" t="s">
        <v>17</v>
      </c>
      <c r="C19" s="91"/>
      <c r="D19" s="227">
        <f>Jan!D19+Fev!D19+Mar!D19+Abr!D19+Mai!D19+Jun!D19+Jul!D19+Ago!D19+Set!D19+Out!D19+Nov!D19+Dez!D19</f>
        <v>0</v>
      </c>
      <c r="E19" s="394"/>
      <c r="F19" s="91"/>
      <c r="G19" s="227">
        <f>Jan!G19+Fev!G19+Mar!G19+Abr!G19+Mai!G19+Jun!G19+Jul!G19+Ago!G19+Set!G19+Out!G19+Nov!G19+Dez!G19</f>
        <v>0</v>
      </c>
      <c r="H19" s="227">
        <f>Jan!H19+Fev!H19+Mar!H19+Abr!H19+Mai!H19+Jun!H19+Jul!H19+Ago!H19+Set!H19+Out!H19+Nov!H19+Dez!H19</f>
        <v>0</v>
      </c>
      <c r="I19" s="394"/>
      <c r="J19" s="91"/>
      <c r="K19" s="100" t="str">
        <f t="shared" si="2"/>
        <v/>
      </c>
      <c r="L19" s="94"/>
      <c r="M19" s="101" t="str">
        <f t="shared" si="3"/>
        <v/>
      </c>
      <c r="N19" s="93"/>
    </row>
    <row r="20" spans="1:14" ht="12.75" customHeight="1" x14ac:dyDescent="0.2">
      <c r="A20" s="91"/>
      <c r="B20" s="96" t="s">
        <v>18</v>
      </c>
      <c r="C20" s="91"/>
      <c r="D20" s="227">
        <f>Jan!D20+Fev!D20+Mar!D20+Abr!D20+Mai!D20+Jun!D20+Jul!D20+Ago!D20+Set!D20+Out!D20+Nov!D20+Dez!D20</f>
        <v>0</v>
      </c>
      <c r="E20" s="394"/>
      <c r="F20" s="91"/>
      <c r="G20" s="227">
        <f>Jan!G20+Fev!G20+Mar!G20+Abr!G20+Mai!G20+Jun!G20+Jul!G20+Ago!G20+Set!G20+Out!G20+Nov!G20+Dez!G20</f>
        <v>0</v>
      </c>
      <c r="H20" s="227">
        <f>Jan!H20+Fev!H20+Mar!H20+Abr!H20+Mai!H20+Jun!H20+Jul!H20+Ago!H20+Set!H20+Out!H20+Nov!H20+Dez!H20</f>
        <v>0</v>
      </c>
      <c r="I20" s="394"/>
      <c r="J20" s="91"/>
      <c r="K20" s="100" t="str">
        <f t="shared" si="2"/>
        <v/>
      </c>
      <c r="L20" s="94"/>
      <c r="M20" s="101" t="str">
        <f t="shared" si="3"/>
        <v/>
      </c>
      <c r="N20" s="93"/>
    </row>
    <row r="21" spans="1:14" ht="12.75" customHeight="1" x14ac:dyDescent="0.2">
      <c r="A21" s="91"/>
      <c r="B21" s="96" t="s">
        <v>19</v>
      </c>
      <c r="C21" s="91"/>
      <c r="D21" s="227">
        <f>Jan!D21+Fev!D21+Mar!D21+Abr!D21+Mai!D21+Jun!D21+Jul!D21+Ago!D21+Set!D21+Out!D21+Nov!D21+Dez!D21</f>
        <v>0</v>
      </c>
      <c r="E21" s="394"/>
      <c r="F21" s="91"/>
      <c r="G21" s="227">
        <f>Jan!G21+Fev!G21+Mar!G21+Abr!G21+Mai!G21+Jun!G21+Jul!G21+Ago!G21+Set!G21+Out!G21+Nov!G21+Dez!G21</f>
        <v>0</v>
      </c>
      <c r="H21" s="227">
        <f>Jan!H21+Fev!H21+Mar!H21+Abr!H21+Mai!H21+Jun!H21+Jul!H21+Ago!H21+Set!H21+Out!H21+Nov!H21+Dez!H21</f>
        <v>0</v>
      </c>
      <c r="I21" s="394"/>
      <c r="J21" s="91"/>
      <c r="K21" s="100" t="str">
        <f t="shared" si="2"/>
        <v/>
      </c>
      <c r="L21" s="94"/>
      <c r="M21" s="101" t="str">
        <f t="shared" si="3"/>
        <v/>
      </c>
      <c r="N21" s="93"/>
    </row>
    <row r="22" spans="1:14" ht="12.75" customHeight="1" x14ac:dyDescent="0.2">
      <c r="A22" s="91"/>
      <c r="B22" s="96" t="s">
        <v>123</v>
      </c>
      <c r="C22" s="91"/>
      <c r="D22" s="227">
        <f>Jan!D22+Fev!D22+Mar!D22+Abr!D22+Mai!D22+Jun!D22+Jul!D22+Ago!D22+Set!D22+Out!D22+Nov!D22+Dez!D22</f>
        <v>0</v>
      </c>
      <c r="E22" s="394"/>
      <c r="F22" s="91"/>
      <c r="G22" s="227">
        <f>Jan!G22+Fev!G22+Mar!G22+Abr!G22+Mai!G22+Jun!G22+Jul!G22+Ago!G22+Set!G22+Out!G22+Nov!G22+Dez!G22</f>
        <v>0</v>
      </c>
      <c r="H22" s="227">
        <f>Jan!H22+Fev!H22+Mar!H22+Abr!H22+Mai!H22+Jun!H22+Jul!H22+Ago!H22+Set!H22+Out!H22+Nov!H22+Dez!H22</f>
        <v>0</v>
      </c>
      <c r="I22" s="394"/>
      <c r="J22" s="91"/>
      <c r="K22" s="100" t="str">
        <f t="shared" si="2"/>
        <v/>
      </c>
      <c r="L22" s="94"/>
      <c r="M22" s="101" t="str">
        <f t="shared" si="3"/>
        <v/>
      </c>
      <c r="N22" s="93"/>
    </row>
    <row r="23" spans="1:14" ht="12.75" customHeight="1" x14ac:dyDescent="0.2">
      <c r="A23" s="91"/>
      <c r="B23" s="96" t="s">
        <v>20</v>
      </c>
      <c r="C23" s="91"/>
      <c r="D23" s="227">
        <f>Jan!D23+Fev!D23+Mar!D23+Abr!D23+Mai!D23+Jun!D23+Jul!D23+Ago!D23+Set!D23+Out!D23+Nov!D23+Dez!D23</f>
        <v>0</v>
      </c>
      <c r="E23" s="394"/>
      <c r="F23" s="91"/>
      <c r="G23" s="227">
        <f>Jan!G23+Fev!G23+Mar!G23+Abr!G23+Mai!G23+Jun!G23+Jul!G23+Ago!G23+Set!G23+Out!G23+Nov!G23+Dez!G23</f>
        <v>0</v>
      </c>
      <c r="H23" s="227">
        <f>Jan!H23+Fev!H23+Mar!H23+Abr!H23+Mai!H23+Jun!H23+Jul!H23+Ago!H23+Set!H23+Out!H23+Nov!H23+Dez!H23</f>
        <v>0</v>
      </c>
      <c r="I23" s="394"/>
      <c r="J23" s="91"/>
      <c r="K23" s="100" t="str">
        <f t="shared" si="2"/>
        <v/>
      </c>
      <c r="L23" s="94"/>
      <c r="M23" s="101" t="str">
        <f t="shared" si="3"/>
        <v/>
      </c>
      <c r="N23" s="93"/>
    </row>
    <row r="24" spans="1:14" ht="12.75" customHeight="1" x14ac:dyDescent="0.2">
      <c r="A24" s="91"/>
      <c r="B24" s="96" t="s">
        <v>21</v>
      </c>
      <c r="C24" s="91"/>
      <c r="D24" s="227">
        <f>Jan!D24+Fev!D24+Mar!D24+Abr!D24+Mai!D24+Jun!D24+Jul!D24+Ago!D24+Set!D24+Out!D24+Nov!D24+Dez!D24</f>
        <v>0</v>
      </c>
      <c r="E24" s="394"/>
      <c r="F24" s="91"/>
      <c r="G24" s="227">
        <f>Jan!G24+Fev!G24+Mar!G24+Abr!G24+Mai!G24+Jun!G24+Jul!G24+Ago!G24+Set!G24+Out!G24+Nov!G24+Dez!G24</f>
        <v>0</v>
      </c>
      <c r="H24" s="227">
        <f>Jan!H24+Fev!H24+Mar!H24+Abr!H24+Mai!H24+Jun!H24+Jul!H24+Ago!H24+Set!H24+Out!H24+Nov!H24+Dez!H24</f>
        <v>0</v>
      </c>
      <c r="I24" s="394"/>
      <c r="J24" s="91"/>
      <c r="K24" s="100" t="str">
        <f t="shared" si="2"/>
        <v/>
      </c>
      <c r="L24" s="94"/>
      <c r="M24" s="101" t="str">
        <f t="shared" si="3"/>
        <v/>
      </c>
      <c r="N24" s="93"/>
    </row>
    <row r="25" spans="1:14" ht="12.75" customHeight="1" x14ac:dyDescent="0.2">
      <c r="A25" s="91"/>
      <c r="B25" s="105"/>
      <c r="C25" s="91"/>
      <c r="D25" s="227">
        <f>Jan!D25+Fev!D25+Mar!D25+Abr!D25+Mai!D25+Jun!D25+Jul!D25+Ago!D25+Set!D25+Out!D25+Nov!D25+Dez!D25</f>
        <v>0</v>
      </c>
      <c r="E25" s="394"/>
      <c r="F25" s="91"/>
      <c r="G25" s="227">
        <f>Jan!G25+Fev!G25+Mar!G25+Abr!G25+Mai!G25+Jun!G25+Jul!G25+Ago!G25+Set!G25+Out!G25+Nov!G25+Dez!G25</f>
        <v>0</v>
      </c>
      <c r="H25" s="227">
        <f>Jan!H25+Fev!H25+Mar!H25+Abr!H25+Mai!H25+Jun!H25+Jul!H25+Ago!H25+Set!H25+Out!H25+Nov!H25+Dez!H25</f>
        <v>0</v>
      </c>
      <c r="I25" s="394"/>
      <c r="J25" s="91"/>
      <c r="K25" s="100" t="str">
        <f t="shared" si="2"/>
        <v/>
      </c>
      <c r="L25" s="94"/>
      <c r="M25" s="101" t="str">
        <f t="shared" si="3"/>
        <v/>
      </c>
      <c r="N25" s="93"/>
    </row>
    <row r="26" spans="1:14" ht="12.75" customHeight="1" x14ac:dyDescent="0.2">
      <c r="A26" s="91"/>
      <c r="B26" s="105"/>
      <c r="C26" s="91"/>
      <c r="D26" s="227">
        <f>Jan!D26+Fev!D26+Mar!D26+Abr!D26+Mai!D26+Jun!D26+Jul!D26+Ago!D26+Set!D26+Out!D26+Nov!D26+Dez!D26</f>
        <v>0</v>
      </c>
      <c r="E26" s="394"/>
      <c r="F26" s="91"/>
      <c r="G26" s="227">
        <f>Jan!G26+Fev!G26+Mar!G26+Abr!G26+Mai!G26+Jun!G26+Jul!G26+Ago!G26+Set!G26+Out!G26+Nov!G26+Dez!G26</f>
        <v>0</v>
      </c>
      <c r="H26" s="227">
        <f>Jan!H26+Fev!H26+Mar!H26+Abr!H26+Mai!H26+Jun!H26+Jul!H26+Ago!H26+Set!H26+Out!H26+Nov!H26+Dez!H26</f>
        <v>0</v>
      </c>
      <c r="I26" s="394"/>
      <c r="J26" s="91"/>
      <c r="K26" s="100" t="str">
        <f t="shared" si="2"/>
        <v/>
      </c>
      <c r="L26" s="94"/>
      <c r="M26" s="101" t="str">
        <f t="shared" si="3"/>
        <v/>
      </c>
      <c r="N26" s="93"/>
    </row>
    <row r="27" spans="1:14" ht="12.75" customHeight="1" thickBot="1" x14ac:dyDescent="0.25">
      <c r="A27" s="91"/>
      <c r="B27" s="105"/>
      <c r="C27" s="91"/>
      <c r="D27" s="227">
        <f>Jan!D27+Fev!D27+Mar!D27+Abr!D27+Mai!D27+Jun!D27+Jul!D27+Ago!D27+Set!D27+Out!D27+Nov!D27+Dez!D27</f>
        <v>0</v>
      </c>
      <c r="E27" s="394"/>
      <c r="F27" s="91"/>
      <c r="G27" s="227">
        <f>Jan!G27+Fev!G27+Mar!G27+Abr!G27+Mai!G27+Jun!G27+Jul!G27+Ago!G27+Set!G27+Out!G27+Nov!G27+Dez!G27</f>
        <v>0</v>
      </c>
      <c r="H27" s="227">
        <f>Jan!H27+Fev!H27+Mar!H27+Abr!H27+Mai!H27+Jun!H27+Jul!H27+Ago!H27+Set!H27+Out!H27+Nov!H27+Dez!H27</f>
        <v>0</v>
      </c>
      <c r="I27" s="395"/>
      <c r="J27" s="91"/>
      <c r="K27" s="100" t="str">
        <f t="shared" si="2"/>
        <v/>
      </c>
      <c r="L27" s="94"/>
      <c r="M27" s="101" t="str">
        <f t="shared" si="3"/>
        <v/>
      </c>
      <c r="N27" s="93"/>
    </row>
    <row r="28" spans="1:14" ht="12.75" customHeight="1" thickBot="1" x14ac:dyDescent="0.25">
      <c r="A28" s="91"/>
      <c r="B28" s="203" t="s">
        <v>22</v>
      </c>
      <c r="C28" s="128"/>
      <c r="D28" s="202">
        <f>SUM(D14:D27)</f>
        <v>0</v>
      </c>
      <c r="E28" s="201"/>
      <c r="F28" s="128"/>
      <c r="G28" s="200">
        <f>SUM(G14:G27)</f>
        <v>0</v>
      </c>
      <c r="H28" s="199">
        <f>SUM(H14:H27)</f>
        <v>0</v>
      </c>
      <c r="I28" s="192">
        <f>G28+H28</f>
        <v>0</v>
      </c>
      <c r="J28" s="128"/>
      <c r="K28" s="192" t="str">
        <f>IF(D28=0,"",D28-I28)</f>
        <v/>
      </c>
      <c r="L28" s="131"/>
      <c r="M28" s="191"/>
      <c r="N28" s="93"/>
    </row>
    <row r="29" spans="1:14" ht="3.75" customHeight="1" thickBot="1" x14ac:dyDescent="0.25">
      <c r="A29" s="91"/>
      <c r="B29" s="132"/>
      <c r="C29" s="6"/>
      <c r="D29" s="133"/>
      <c r="E29" s="134"/>
      <c r="F29" s="135"/>
      <c r="G29" s="136"/>
      <c r="H29" s="136"/>
      <c r="I29" s="136"/>
      <c r="J29" s="135"/>
      <c r="K29" s="136"/>
      <c r="L29" s="135"/>
      <c r="M29" s="137"/>
      <c r="N29" s="93"/>
    </row>
    <row r="30" spans="1:14" ht="26.25" thickBot="1" x14ac:dyDescent="0.25">
      <c r="A30" s="91"/>
      <c r="B30" s="196" t="s">
        <v>23</v>
      </c>
      <c r="C30" s="92"/>
      <c r="D30" s="197" t="s">
        <v>10</v>
      </c>
      <c r="E30" s="204" t="s">
        <v>11</v>
      </c>
      <c r="F30" s="92"/>
      <c r="G30" s="357" t="str">
        <f>IF(I39=0,"",IF(D39=0,"Preencher coluna Orçamento para melhor funcionamento da Planilha.",IF(I39&lt;(D39*80%),"Sinal Verde - Abaixo do Orçado",IF(D39=I39,"Sinal Amarelo - Igual ao Orçado",IF(D39&gt;I39,"Sinal Amarelo - Próximo ao Orçado","Sinal Vermelho - Passou do Orçado")))))</f>
        <v/>
      </c>
      <c r="H30" s="358"/>
      <c r="I30" s="204" t="s">
        <v>11</v>
      </c>
      <c r="J30" s="92"/>
      <c r="K30" s="198" t="s">
        <v>10</v>
      </c>
      <c r="L30" s="138"/>
      <c r="M30" s="198" t="s">
        <v>107</v>
      </c>
      <c r="N30" s="93"/>
    </row>
    <row r="31" spans="1:14" ht="12.75" customHeight="1" x14ac:dyDescent="0.2">
      <c r="A31" s="91"/>
      <c r="B31" s="121" t="s">
        <v>128</v>
      </c>
      <c r="C31" s="91"/>
      <c r="D31" s="227">
        <f>Jan!D31+Fev!D31+Mar!D31+Abr!D31+Mai!D31+Jun!D31+Jul!D31+Ago!D31+Set!D31+Out!D31+Nov!D31+Dez!D31</f>
        <v>0</v>
      </c>
      <c r="E31" s="393" t="str">
        <f>IF(D39=0,"",D39/D130)</f>
        <v/>
      </c>
      <c r="F31" s="91"/>
      <c r="G31" s="227">
        <f>Jan!G31+Fev!G31+Mar!G31+Abr!G31+Mai!G31+Jun!G31+Jul!G31+Ago!G31+Set!G31+Out!G31+Nov!G31+Dez!G31</f>
        <v>0</v>
      </c>
      <c r="H31" s="227">
        <f>Jan!H31+Fev!H31+Mar!H31+Abr!H31+Mai!H31+Jun!H31+Jul!H31+Ago!H31+Set!H31+Out!H31+Nov!H31+Dez!H31</f>
        <v>0</v>
      </c>
      <c r="I31" s="393" t="str">
        <f>IF(I39=0,"",I39/I130)</f>
        <v/>
      </c>
      <c r="J31" s="91"/>
      <c r="K31" s="100" t="str">
        <f t="shared" ref="K31:K38" si="4">IF(D31=0,"",(D31-G31-H31))</f>
        <v/>
      </c>
      <c r="L31" s="94"/>
      <c r="M31" s="101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93"/>
    </row>
    <row r="32" spans="1:14" ht="12.75" customHeight="1" x14ac:dyDescent="0.2">
      <c r="A32" s="91"/>
      <c r="B32" s="96" t="s">
        <v>24</v>
      </c>
      <c r="C32" s="91"/>
      <c r="D32" s="227">
        <f>Jan!D32+Fev!D32+Mar!D32+Abr!D32+Mai!D32+Jun!D32+Jul!D32+Ago!D32+Set!D32+Out!D32+Nov!D32+Dez!D32</f>
        <v>0</v>
      </c>
      <c r="E32" s="394"/>
      <c r="F32" s="91"/>
      <c r="G32" s="227">
        <f>Jan!G32+Fev!G32+Mar!G32+Abr!G32+Mai!G32+Jun!G32+Jul!G32+Ago!G32+Set!G32+Out!G32+Nov!G32+Dez!G32</f>
        <v>0</v>
      </c>
      <c r="H32" s="227">
        <f>Jan!H32+Fev!H32+Mar!H32+Abr!H32+Mai!H32+Jun!H32+Jul!H32+Ago!H32+Set!H32+Out!H32+Nov!H32+Dez!H32</f>
        <v>0</v>
      </c>
      <c r="I32" s="394"/>
      <c r="J32" s="91"/>
      <c r="K32" s="100" t="str">
        <f t="shared" si="4"/>
        <v/>
      </c>
      <c r="L32" s="94"/>
      <c r="M32" s="101" t="str">
        <f t="shared" si="5"/>
        <v/>
      </c>
      <c r="N32" s="93"/>
    </row>
    <row r="33" spans="1:14" ht="12.75" customHeight="1" x14ac:dyDescent="0.2">
      <c r="A33" s="91"/>
      <c r="B33" s="96" t="s">
        <v>25</v>
      </c>
      <c r="C33" s="91"/>
      <c r="D33" s="227">
        <f>Jan!D33+Fev!D33+Mar!D33+Abr!D33+Mai!D33+Jun!D33+Jul!D33+Ago!D33+Set!D33+Out!D33+Nov!D33+Dez!D33</f>
        <v>0</v>
      </c>
      <c r="E33" s="394"/>
      <c r="F33" s="91"/>
      <c r="G33" s="227">
        <f>Jan!G33+Fev!G33+Mar!G33+Abr!G33+Mai!G33+Jun!G33+Jul!G33+Ago!G33+Set!G33+Out!G33+Nov!G33+Dez!G33</f>
        <v>0</v>
      </c>
      <c r="H33" s="227">
        <f>Jan!H33+Fev!H33+Mar!H33+Abr!H33+Mai!H33+Jun!H33+Jul!H33+Ago!H33+Set!H33+Out!H33+Nov!H33+Dez!H33</f>
        <v>0</v>
      </c>
      <c r="I33" s="394"/>
      <c r="J33" s="91"/>
      <c r="K33" s="100" t="str">
        <f t="shared" si="4"/>
        <v/>
      </c>
      <c r="L33" s="94"/>
      <c r="M33" s="101" t="str">
        <f t="shared" si="5"/>
        <v/>
      </c>
      <c r="N33" s="93"/>
    </row>
    <row r="34" spans="1:14" ht="12.75" customHeight="1" x14ac:dyDescent="0.2">
      <c r="A34" s="91"/>
      <c r="B34" s="96" t="s">
        <v>20</v>
      </c>
      <c r="C34" s="91"/>
      <c r="D34" s="227">
        <f>Jan!D34+Fev!D34+Mar!D34+Abr!D34+Mai!D34+Jun!D34+Jul!D34+Ago!D34+Set!D34+Out!D34+Nov!D34+Dez!D34</f>
        <v>0</v>
      </c>
      <c r="E34" s="394"/>
      <c r="F34" s="91"/>
      <c r="G34" s="227">
        <f>Jan!G34+Fev!G34+Mar!G34+Abr!G34+Mai!G34+Jun!G34+Jul!G34+Ago!G34+Set!G34+Out!G34+Nov!G34+Dez!G34</f>
        <v>0</v>
      </c>
      <c r="H34" s="227">
        <f>Jan!H34+Fev!H34+Mar!H34+Abr!H34+Mai!H34+Jun!H34+Jul!H34+Ago!H34+Set!H34+Out!H34+Nov!H34+Dez!H34</f>
        <v>0</v>
      </c>
      <c r="I34" s="394"/>
      <c r="J34" s="91"/>
      <c r="K34" s="100" t="str">
        <f t="shared" si="4"/>
        <v/>
      </c>
      <c r="L34" s="94"/>
      <c r="M34" s="101" t="str">
        <f t="shared" si="5"/>
        <v/>
      </c>
      <c r="N34" s="93"/>
    </row>
    <row r="35" spans="1:14" ht="12.75" customHeight="1" x14ac:dyDescent="0.2">
      <c r="A35" s="91"/>
      <c r="B35" s="96" t="s">
        <v>21</v>
      </c>
      <c r="C35" s="91"/>
      <c r="D35" s="227">
        <f>Jan!D35+Fev!D35+Mar!D35+Abr!D35+Mai!D35+Jun!D35+Jul!D35+Ago!D35+Set!D35+Out!D35+Nov!D35+Dez!D35</f>
        <v>0</v>
      </c>
      <c r="E35" s="394"/>
      <c r="F35" s="91"/>
      <c r="G35" s="227">
        <f>Jan!G35+Fev!G35+Mar!G35+Abr!G35+Mai!G35+Jun!G35+Jul!G35+Ago!G35+Set!G35+Out!G35+Nov!G35+Dez!G35</f>
        <v>0</v>
      </c>
      <c r="H35" s="227">
        <f>Jan!H35+Fev!H35+Mar!H35+Abr!H35+Mai!H35+Jun!H35+Jul!H35+Ago!H35+Set!H35+Out!H35+Nov!H35+Dez!H35</f>
        <v>0</v>
      </c>
      <c r="I35" s="394"/>
      <c r="J35" s="91"/>
      <c r="K35" s="100" t="str">
        <f t="shared" si="4"/>
        <v/>
      </c>
      <c r="L35" s="94"/>
      <c r="M35" s="101" t="str">
        <f t="shared" si="5"/>
        <v/>
      </c>
      <c r="N35" s="93"/>
    </row>
    <row r="36" spans="1:14" ht="12.75" customHeight="1" x14ac:dyDescent="0.2">
      <c r="A36" s="91"/>
      <c r="B36" s="105"/>
      <c r="C36" s="91"/>
      <c r="D36" s="227">
        <f>Jan!D36+Fev!D36+Mar!D36+Abr!D36+Mai!D36+Jun!D36+Jul!D36+Ago!D36+Set!D36+Out!D36+Nov!D36+Dez!D36</f>
        <v>0</v>
      </c>
      <c r="E36" s="394"/>
      <c r="F36" s="91"/>
      <c r="G36" s="227">
        <f>Jan!G36+Fev!G36+Mar!G36+Abr!G36+Mai!G36+Jun!G36+Jul!G36+Ago!G36+Set!G36+Out!G36+Nov!G36+Dez!G36</f>
        <v>0</v>
      </c>
      <c r="H36" s="227">
        <f>Jan!H36+Fev!H36+Mar!H36+Abr!H36+Mai!H36+Jun!H36+Jul!H36+Ago!H36+Set!H36+Out!H36+Nov!H36+Dez!H36</f>
        <v>0</v>
      </c>
      <c r="I36" s="394"/>
      <c r="J36" s="91"/>
      <c r="K36" s="100" t="str">
        <f t="shared" si="4"/>
        <v/>
      </c>
      <c r="L36" s="94"/>
      <c r="M36" s="101" t="str">
        <f t="shared" si="5"/>
        <v/>
      </c>
      <c r="N36" s="93"/>
    </row>
    <row r="37" spans="1:14" ht="12.75" customHeight="1" x14ac:dyDescent="0.2">
      <c r="A37" s="91"/>
      <c r="B37" s="105"/>
      <c r="C37" s="91"/>
      <c r="D37" s="227">
        <f>Jan!D37+Fev!D37+Mar!D37+Abr!D37+Mai!D37+Jun!D37+Jul!D37+Ago!D37+Set!D37+Out!D37+Nov!D37+Dez!D37</f>
        <v>0</v>
      </c>
      <c r="E37" s="394"/>
      <c r="F37" s="91"/>
      <c r="G37" s="227">
        <f>Jan!G37+Fev!G37+Mar!G37+Abr!G37+Mai!G37+Jun!G37+Jul!G37+Ago!G37+Set!G37+Out!G37+Nov!G37+Dez!G37</f>
        <v>0</v>
      </c>
      <c r="H37" s="227">
        <f>Jan!H37+Fev!H37+Mar!H37+Abr!H37+Mai!H37+Jun!H37+Jul!H37+Ago!H37+Set!H37+Out!H37+Nov!H37+Dez!H37</f>
        <v>0</v>
      </c>
      <c r="I37" s="394"/>
      <c r="J37" s="91"/>
      <c r="K37" s="100" t="str">
        <f t="shared" si="4"/>
        <v/>
      </c>
      <c r="L37" s="94"/>
      <c r="M37" s="101" t="str">
        <f t="shared" si="5"/>
        <v/>
      </c>
      <c r="N37" s="93"/>
    </row>
    <row r="38" spans="1:14" ht="13.5" customHeight="1" thickBot="1" x14ac:dyDescent="0.25">
      <c r="A38" s="91"/>
      <c r="B38" s="140"/>
      <c r="C38" s="91"/>
      <c r="D38" s="227">
        <f>Jan!D38+Fev!D38+Mar!D38+Abr!D38+Mai!D38+Jun!D38+Jul!D38+Ago!D38+Set!D38+Out!D38+Nov!D38+Dez!D38</f>
        <v>0</v>
      </c>
      <c r="E38" s="395"/>
      <c r="F38" s="91"/>
      <c r="G38" s="227">
        <f>Jan!G38+Fev!G38+Mar!G38+Abr!G38+Mai!G38+Jun!G38+Jul!G38+Ago!G38+Set!G38+Out!G38+Nov!G38+Dez!G38</f>
        <v>0</v>
      </c>
      <c r="H38" s="227">
        <f>Jan!H38+Fev!H38+Mar!H38+Abr!H38+Mai!H38+Jun!H38+Jul!H38+Ago!H38+Set!H38+Out!H38+Nov!H38+Dez!H38</f>
        <v>0</v>
      </c>
      <c r="I38" s="395"/>
      <c r="J38" s="91"/>
      <c r="K38" s="100" t="str">
        <f t="shared" si="4"/>
        <v/>
      </c>
      <c r="L38" s="94"/>
      <c r="M38" s="101" t="str">
        <f t="shared" si="5"/>
        <v/>
      </c>
      <c r="N38" s="93"/>
    </row>
    <row r="39" spans="1:14" ht="13.5" thickBot="1" x14ac:dyDescent="0.25">
      <c r="A39" s="142"/>
      <c r="B39" s="203" t="s">
        <v>26</v>
      </c>
      <c r="C39" s="143"/>
      <c r="D39" s="205">
        <f>SUM(D31:D38)</f>
        <v>0</v>
      </c>
      <c r="E39" s="205"/>
      <c r="F39" s="143"/>
      <c r="G39" s="205">
        <f>SUM(G31:G38)</f>
        <v>0</v>
      </c>
      <c r="H39" s="205">
        <f>SUM(H31:H38)</f>
        <v>0</v>
      </c>
      <c r="I39" s="205">
        <f>G39+H39</f>
        <v>0</v>
      </c>
      <c r="J39" s="143"/>
      <c r="K39" s="192" t="str">
        <f>IF(D39=0,"",D39-I39)</f>
        <v/>
      </c>
      <c r="L39" s="144"/>
      <c r="M39" s="192"/>
      <c r="N39" s="93"/>
    </row>
    <row r="40" spans="1:14" ht="3.75" customHeight="1" thickBot="1" x14ac:dyDescent="0.25">
      <c r="A40" s="91"/>
      <c r="B40" s="132"/>
      <c r="C40" s="6"/>
      <c r="D40" s="133"/>
      <c r="E40" s="134"/>
      <c r="F40" s="135"/>
      <c r="G40" s="136"/>
      <c r="H40" s="136"/>
      <c r="I40" s="136"/>
      <c r="J40" s="135"/>
      <c r="K40" s="136"/>
      <c r="L40" s="135"/>
      <c r="M40" s="137"/>
      <c r="N40" s="93"/>
    </row>
    <row r="41" spans="1:14" ht="26.25" thickBot="1" x14ac:dyDescent="0.25">
      <c r="A41" s="91"/>
      <c r="B41" s="196" t="s">
        <v>27</v>
      </c>
      <c r="C41" s="92"/>
      <c r="D41" s="206" t="s">
        <v>10</v>
      </c>
      <c r="E41" s="204" t="s">
        <v>11</v>
      </c>
      <c r="F41" s="92"/>
      <c r="G41" s="357" t="str">
        <f>IF(I50=0,"",IF(D50=0,"Preencher coluna Orçamento para melhor funcionamento da Planilha.",IF(I50&lt;(D50*80%),"Sinal Verde - Abaixo do Orçado",IF(D50=I50,"Sinal Amarelo - Igual ao Orçado",IF(D50&gt;I50,"Sinal Amarelo - Próximo ao Orçado","Sinal Vermelho - Passou do Orçado")))))</f>
        <v/>
      </c>
      <c r="H41" s="358"/>
      <c r="I41" s="204" t="s">
        <v>11</v>
      </c>
      <c r="J41" s="92"/>
      <c r="K41" s="198" t="s">
        <v>10</v>
      </c>
      <c r="L41" s="138"/>
      <c r="M41" s="198" t="s">
        <v>107</v>
      </c>
      <c r="N41" s="93"/>
    </row>
    <row r="42" spans="1:14" ht="12.75" customHeight="1" x14ac:dyDescent="0.2">
      <c r="A42" s="91"/>
      <c r="B42" s="121" t="s">
        <v>28</v>
      </c>
      <c r="C42" s="91"/>
      <c r="D42" s="227">
        <f>Jan!D42+Fev!D42+Mar!D42+Abr!D42+Mai!D42+Jun!D42+Jul!D42+Ago!D42+Set!D42+Out!D42+Nov!D42+Dez!D42</f>
        <v>0</v>
      </c>
      <c r="E42" s="393" t="str">
        <f>IF(D50=0,"",D50/D130)</f>
        <v/>
      </c>
      <c r="F42" s="91"/>
      <c r="G42" s="227">
        <f>Jan!G42+Fev!G42+Mar!G42+Abr!G42+Mai!G42+Jun!G42+Jul!G42+Ago!G42+Set!G42+Out!G42+Nov!G42+Dez!G42</f>
        <v>0</v>
      </c>
      <c r="H42" s="227">
        <f>Jan!H42+Fev!H42+Mar!H42+Abr!H42+Mai!H42+Jun!H42+Jul!H42+Ago!H42+Set!H42+Out!H42+Nov!H42+Dez!H42</f>
        <v>0</v>
      </c>
      <c r="I42" s="393" t="str">
        <f>IF(I50=0,"",I50/I130)</f>
        <v/>
      </c>
      <c r="J42" s="91"/>
      <c r="K42" s="100" t="str">
        <f t="shared" ref="K42:K49" si="6">IF(D42=0,"",(D42-G42-H42))</f>
        <v/>
      </c>
      <c r="L42" s="94"/>
      <c r="M42" s="101" t="str">
        <f t="shared" ref="M42:M49" si="7">IF((G42+H42)=0,"",IF(D42=0,"",IF((G42+H42)&lt;(D42*80%),"Abaixo do Orçado",IF(D42=(G42+H42),"Igual ao Orçado",IF(D42&gt;(G42+H42),"Próximo ao Orçado","Passou do Orçado")))))</f>
        <v/>
      </c>
      <c r="N42" s="93"/>
    </row>
    <row r="43" spans="1:14" x14ac:dyDescent="0.2">
      <c r="A43" s="91"/>
      <c r="B43" s="96" t="s">
        <v>29</v>
      </c>
      <c r="C43" s="91"/>
      <c r="D43" s="227">
        <f>Jan!D43+Fev!D43+Mar!D43+Abr!D43+Mai!D43+Jun!D43+Jul!D43+Ago!D43+Set!D43+Out!D43+Nov!D43+Dez!D43</f>
        <v>0</v>
      </c>
      <c r="E43" s="394"/>
      <c r="F43" s="91"/>
      <c r="G43" s="227">
        <f>Jan!G43+Fev!G43+Mar!G43+Abr!G43+Mai!G43+Jun!G43+Jul!G43+Ago!G43+Set!G43+Out!G43+Nov!G43+Dez!G43</f>
        <v>0</v>
      </c>
      <c r="H43" s="227">
        <f>Jan!H43+Fev!H43+Mar!H43+Abr!H43+Mai!H43+Jun!H43+Jul!H43+Ago!H43+Set!H43+Out!H43+Nov!H43+Dez!H43</f>
        <v>0</v>
      </c>
      <c r="I43" s="394"/>
      <c r="J43" s="91"/>
      <c r="K43" s="100" t="str">
        <f t="shared" si="6"/>
        <v/>
      </c>
      <c r="L43" s="94"/>
      <c r="M43" s="101" t="str">
        <f t="shared" si="7"/>
        <v/>
      </c>
      <c r="N43" s="93"/>
    </row>
    <row r="44" spans="1:14" ht="12.75" customHeight="1" x14ac:dyDescent="0.2">
      <c r="A44" s="91"/>
      <c r="B44" s="96" t="s">
        <v>30</v>
      </c>
      <c r="C44" s="91"/>
      <c r="D44" s="227">
        <f>Jan!D44+Fev!D44+Mar!D44+Abr!D44+Mai!D44+Jun!D44+Jul!D44+Ago!D44+Set!D44+Out!D44+Nov!D44+Dez!D44</f>
        <v>0</v>
      </c>
      <c r="E44" s="394"/>
      <c r="F44" s="91"/>
      <c r="G44" s="227">
        <f>Jan!G44+Fev!G44+Mar!G44+Abr!G44+Mai!G44+Jun!G44+Jul!G44+Ago!G44+Set!G44+Out!G44+Nov!G44+Dez!G44</f>
        <v>0</v>
      </c>
      <c r="H44" s="227">
        <f>Jan!H44+Fev!H44+Mar!H44+Abr!H44+Mai!H44+Jun!H44+Jul!H44+Ago!H44+Set!H44+Out!H44+Nov!H44+Dez!H44</f>
        <v>0</v>
      </c>
      <c r="I44" s="394"/>
      <c r="J44" s="91"/>
      <c r="K44" s="100" t="str">
        <f t="shared" si="6"/>
        <v/>
      </c>
      <c r="L44" s="94"/>
      <c r="M44" s="101" t="str">
        <f t="shared" si="7"/>
        <v/>
      </c>
      <c r="N44" s="93"/>
    </row>
    <row r="45" spans="1:14" ht="12.75" customHeight="1" x14ac:dyDescent="0.2">
      <c r="A45" s="91"/>
      <c r="B45" s="96" t="s">
        <v>20</v>
      </c>
      <c r="C45" s="91"/>
      <c r="D45" s="227">
        <f>Jan!D45+Fev!D45+Mar!D45+Abr!D45+Mai!D45+Jun!D45+Jul!D45+Ago!D45+Set!D45+Out!D45+Nov!D45+Dez!D45</f>
        <v>0</v>
      </c>
      <c r="E45" s="394"/>
      <c r="F45" s="91"/>
      <c r="G45" s="227">
        <f>Jan!G45+Fev!G45+Mar!G45+Abr!G45+Mai!G45+Jun!G45+Jul!G45+Ago!G45+Set!G45+Out!G45+Nov!G45+Dez!G45</f>
        <v>0</v>
      </c>
      <c r="H45" s="227">
        <f>Jan!H45+Fev!H45+Mar!H45+Abr!H45+Mai!H45+Jun!H45+Jul!H45+Ago!H45+Set!H45+Out!H45+Nov!H45+Dez!H45</f>
        <v>0</v>
      </c>
      <c r="I45" s="394"/>
      <c r="J45" s="91"/>
      <c r="K45" s="100" t="str">
        <f t="shared" si="6"/>
        <v/>
      </c>
      <c r="L45" s="94"/>
      <c r="M45" s="101" t="str">
        <f t="shared" si="7"/>
        <v/>
      </c>
      <c r="N45" s="93"/>
    </row>
    <row r="46" spans="1:14" ht="12.75" customHeight="1" x14ac:dyDescent="0.2">
      <c r="A46" s="91"/>
      <c r="B46" s="96" t="s">
        <v>21</v>
      </c>
      <c r="C46" s="91"/>
      <c r="D46" s="227">
        <f>Jan!D46+Fev!D46+Mar!D46+Abr!D46+Mai!D46+Jun!D46+Jul!D46+Ago!D46+Set!D46+Out!D46+Nov!D46+Dez!D46</f>
        <v>0</v>
      </c>
      <c r="E46" s="394"/>
      <c r="F46" s="91"/>
      <c r="G46" s="227">
        <f>Jan!G46+Fev!G46+Mar!G46+Abr!G46+Mai!G46+Jun!G46+Jul!G46+Ago!G46+Set!G46+Out!G46+Nov!G46+Dez!G46</f>
        <v>0</v>
      </c>
      <c r="H46" s="227">
        <f>Jan!H46+Fev!H46+Mar!H46+Abr!H46+Mai!H46+Jun!H46+Jul!H46+Ago!H46+Set!H46+Out!H46+Nov!H46+Dez!H46</f>
        <v>0</v>
      </c>
      <c r="I46" s="394"/>
      <c r="J46" s="91"/>
      <c r="K46" s="100" t="str">
        <f t="shared" si="6"/>
        <v/>
      </c>
      <c r="L46" s="94"/>
      <c r="M46" s="101" t="str">
        <f t="shared" si="7"/>
        <v/>
      </c>
      <c r="N46" s="93"/>
    </row>
    <row r="47" spans="1:14" ht="12.75" customHeight="1" x14ac:dyDescent="0.2">
      <c r="A47" s="91"/>
      <c r="B47" s="105"/>
      <c r="C47" s="91"/>
      <c r="D47" s="227">
        <f>Jan!D47+Fev!D47+Mar!D47+Abr!D47+Mai!D47+Jun!D47+Jul!D47+Ago!D47+Set!D47+Out!D47+Nov!D47+Dez!D47</f>
        <v>0</v>
      </c>
      <c r="E47" s="394"/>
      <c r="F47" s="91"/>
      <c r="G47" s="227">
        <f>Jan!G47+Fev!G47+Mar!G47+Abr!G47+Mai!G47+Jun!G47+Jul!G47+Ago!G47+Set!G47+Out!G47+Nov!G47+Dez!G47</f>
        <v>0</v>
      </c>
      <c r="H47" s="227">
        <f>Jan!H47+Fev!H47+Mar!H47+Abr!H47+Mai!H47+Jun!H47+Jul!H47+Ago!H47+Set!H47+Out!H47+Nov!H47+Dez!H47</f>
        <v>0</v>
      </c>
      <c r="I47" s="394"/>
      <c r="J47" s="91"/>
      <c r="K47" s="100" t="str">
        <f t="shared" si="6"/>
        <v/>
      </c>
      <c r="L47" s="94"/>
      <c r="M47" s="101" t="str">
        <f t="shared" si="7"/>
        <v/>
      </c>
      <c r="N47" s="93"/>
    </row>
    <row r="48" spans="1:14" ht="12.75" customHeight="1" x14ac:dyDescent="0.2">
      <c r="A48" s="91"/>
      <c r="B48" s="105"/>
      <c r="C48" s="91"/>
      <c r="D48" s="227">
        <f>Jan!D48+Fev!D48+Mar!D48+Abr!D48+Mai!D48+Jun!D48+Jul!D48+Ago!D48+Set!D48+Out!D48+Nov!D48+Dez!D48</f>
        <v>0</v>
      </c>
      <c r="E48" s="394"/>
      <c r="F48" s="91"/>
      <c r="G48" s="227">
        <f>Jan!G48+Fev!G48+Mar!G48+Abr!G48+Mai!G48+Jun!G48+Jul!G48+Ago!G48+Set!G48+Out!G48+Nov!G48+Dez!G48</f>
        <v>0</v>
      </c>
      <c r="H48" s="227">
        <f>Jan!H48+Fev!H48+Mar!H48+Abr!H48+Mai!H48+Jun!H48+Jul!H48+Ago!H48+Set!H48+Out!H48+Nov!H48+Dez!H48</f>
        <v>0</v>
      </c>
      <c r="I48" s="394"/>
      <c r="J48" s="91"/>
      <c r="K48" s="100" t="str">
        <f t="shared" si="6"/>
        <v/>
      </c>
      <c r="L48" s="94"/>
      <c r="M48" s="101" t="str">
        <f t="shared" si="7"/>
        <v/>
      </c>
      <c r="N48" s="93"/>
    </row>
    <row r="49" spans="1:14" ht="13.5" customHeight="1" thickBot="1" x14ac:dyDescent="0.25">
      <c r="A49" s="91"/>
      <c r="B49" s="140"/>
      <c r="C49" s="91"/>
      <c r="D49" s="227">
        <f>Jan!D49+Fev!D49+Mar!D49+Abr!D49+Mai!D49+Jun!D49+Jul!D49+Ago!D49+Set!D49+Out!D49+Nov!D49+Dez!D49</f>
        <v>0</v>
      </c>
      <c r="E49" s="395"/>
      <c r="F49" s="91"/>
      <c r="G49" s="227">
        <f>Jan!G49+Fev!G49+Mar!G49+Abr!G49+Mai!G49+Jun!G49+Jul!G49+Ago!G49+Set!G49+Out!G49+Nov!G49+Dez!G49</f>
        <v>0</v>
      </c>
      <c r="H49" s="227">
        <f>Jan!H49+Fev!H49+Mar!H49+Abr!H49+Mai!H49+Jun!H49+Jul!H49+Ago!H49+Set!H49+Out!H49+Nov!H49+Dez!H49</f>
        <v>0</v>
      </c>
      <c r="I49" s="395"/>
      <c r="J49" s="91"/>
      <c r="K49" s="100" t="str">
        <f t="shared" si="6"/>
        <v/>
      </c>
      <c r="L49" s="94"/>
      <c r="M49" s="101" t="str">
        <f t="shared" si="7"/>
        <v/>
      </c>
      <c r="N49" s="93"/>
    </row>
    <row r="50" spans="1:14" ht="13.5" thickBot="1" x14ac:dyDescent="0.25">
      <c r="A50" s="91"/>
      <c r="B50" s="207" t="s">
        <v>31</v>
      </c>
      <c r="C50" s="128"/>
      <c r="D50" s="208">
        <f>SUM(D42:D49)</f>
        <v>0</v>
      </c>
      <c r="E50" s="231"/>
      <c r="F50" s="128"/>
      <c r="G50" s="208">
        <f>SUM(G42:G49)</f>
        <v>0</v>
      </c>
      <c r="H50" s="209">
        <f>SUM(H42:H49)</f>
        <v>0</v>
      </c>
      <c r="I50" s="205">
        <f>G50+H50</f>
        <v>0</v>
      </c>
      <c r="J50" s="128"/>
      <c r="K50" s="192" t="str">
        <f>IF(D50=0,"",D50-I50)</f>
        <v/>
      </c>
      <c r="L50" s="145"/>
      <c r="M50" s="210"/>
      <c r="N50" s="93"/>
    </row>
    <row r="51" spans="1:14" ht="3.75" customHeight="1" thickBot="1" x14ac:dyDescent="0.25">
      <c r="A51" s="91"/>
      <c r="B51" s="132"/>
      <c r="C51" s="6"/>
      <c r="D51" s="133"/>
      <c r="E51" s="134"/>
      <c r="F51" s="135"/>
      <c r="G51" s="136"/>
      <c r="H51" s="136"/>
      <c r="I51" s="136"/>
      <c r="J51" s="135"/>
      <c r="K51" s="136"/>
      <c r="L51" s="135"/>
      <c r="M51" s="137"/>
      <c r="N51" s="93"/>
    </row>
    <row r="52" spans="1:14" ht="27" customHeight="1" thickBot="1" x14ac:dyDescent="0.25">
      <c r="A52" s="91"/>
      <c r="B52" s="196" t="s">
        <v>121</v>
      </c>
      <c r="C52" s="92"/>
      <c r="D52" s="206" t="s">
        <v>10</v>
      </c>
      <c r="E52" s="204" t="s">
        <v>11</v>
      </c>
      <c r="F52" s="92"/>
      <c r="G52" s="357" t="str">
        <f>IF(I62=0,"",IF(D62=0,"Preencher coluna Orçamento para melhor funcionamento da Planilha.",IF(I62&lt;(D62*80%),"Sinal Verde - Abaixo do Orçado",IF(D62=I62,"Sinal Amarelo - Igual ao Orçado",IF(D62&gt;I62,"Sinal Amarelo - Próximo ao Orçado","Sinal Vermelho - Passou do Orçado")))))</f>
        <v/>
      </c>
      <c r="H52" s="358"/>
      <c r="I52" s="204" t="s">
        <v>11</v>
      </c>
      <c r="J52" s="92"/>
      <c r="K52" s="198" t="s">
        <v>10</v>
      </c>
      <c r="L52" s="138"/>
      <c r="M52" s="198" t="s">
        <v>107</v>
      </c>
      <c r="N52" s="93"/>
    </row>
    <row r="53" spans="1:14" ht="12.75" customHeight="1" x14ac:dyDescent="0.2">
      <c r="A53" s="91"/>
      <c r="B53" s="121" t="s">
        <v>112</v>
      </c>
      <c r="C53" s="91"/>
      <c r="D53" s="227">
        <f>Jan!D53+Fev!D53+Mar!D53+Abr!D53+Mai!D53+Jun!D53+Jul!D53+Ago!D53+Set!D53+Out!D53+Nov!D53+Dez!D53</f>
        <v>0</v>
      </c>
      <c r="E53" s="393" t="str">
        <f>IF(D62=0,"",D62/D130)</f>
        <v/>
      </c>
      <c r="F53" s="91"/>
      <c r="G53" s="227">
        <f>Jan!G53+Fev!G53+Mar!G53+Abr!G53+Mai!G53+Jun!G53+Jul!G53+Ago!G53+Set!G53+Out!G53+Nov!G53+Dez!G53</f>
        <v>0</v>
      </c>
      <c r="H53" s="227">
        <f>Jan!H53+Fev!H53+Mar!H53+Abr!H53+Mai!H53+Jun!H53+Jul!H53+Ago!H53+Set!H53+Out!H53+Nov!H53+Dez!H53</f>
        <v>0</v>
      </c>
      <c r="I53" s="393" t="str">
        <f>IF(I62=0,"",I62/I130)</f>
        <v/>
      </c>
      <c r="J53" s="91"/>
      <c r="K53" s="100" t="str">
        <f t="shared" ref="K53:K61" si="8">IF(D53=0,"",(D53-G53-H53))</f>
        <v/>
      </c>
      <c r="L53" s="94"/>
      <c r="M53" s="101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93"/>
    </row>
    <row r="54" spans="1:14" x14ac:dyDescent="0.2">
      <c r="A54" s="91"/>
      <c r="B54" s="96" t="s">
        <v>47</v>
      </c>
      <c r="C54" s="91"/>
      <c r="D54" s="227">
        <f>Jan!D54+Fev!D54+Mar!D54+Abr!D54+Mai!D54+Jun!D54+Jul!D54+Ago!D54+Set!D54+Out!D54+Nov!D54+Dez!D54</f>
        <v>0</v>
      </c>
      <c r="E54" s="394"/>
      <c r="F54" s="91"/>
      <c r="G54" s="227">
        <f>Jan!G54+Fev!G54+Mar!G54+Abr!G54+Mai!G54+Jun!G54+Jul!G54+Ago!G54+Set!G54+Out!G54+Nov!G54+Dez!G54</f>
        <v>0</v>
      </c>
      <c r="H54" s="227">
        <f>Jan!H54+Fev!H54+Mar!H54+Abr!H54+Mai!H54+Jun!H54+Jul!H54+Ago!H54+Set!H54+Out!H54+Nov!H54+Dez!H54</f>
        <v>0</v>
      </c>
      <c r="I54" s="394"/>
      <c r="J54" s="91"/>
      <c r="K54" s="100" t="str">
        <f t="shared" si="8"/>
        <v/>
      </c>
      <c r="L54" s="94"/>
      <c r="M54" s="101" t="str">
        <f t="shared" si="9"/>
        <v/>
      </c>
      <c r="N54" s="93"/>
    </row>
    <row r="55" spans="1:14" ht="12.75" customHeight="1" x14ac:dyDescent="0.2">
      <c r="A55" s="91"/>
      <c r="B55" s="96" t="s">
        <v>48</v>
      </c>
      <c r="C55" s="91"/>
      <c r="D55" s="227">
        <f>Jan!D55+Fev!D55+Mar!D55+Abr!D55+Mai!D55+Jun!D55+Jul!D55+Ago!D55+Set!D55+Out!D55+Nov!D55+Dez!D55</f>
        <v>0</v>
      </c>
      <c r="E55" s="394"/>
      <c r="F55" s="91"/>
      <c r="G55" s="227">
        <f>Jan!G55+Fev!G55+Mar!G55+Abr!G55+Mai!G55+Jun!G55+Jul!G55+Ago!G55+Set!G55+Out!G55+Nov!G55+Dez!G55</f>
        <v>0</v>
      </c>
      <c r="H55" s="227">
        <f>Jan!H55+Fev!H55+Mar!H55+Abr!H55+Mai!H55+Jun!H55+Jul!H55+Ago!H55+Set!H55+Out!H55+Nov!H55+Dez!H55</f>
        <v>0</v>
      </c>
      <c r="I55" s="394"/>
      <c r="J55" s="91"/>
      <c r="K55" s="100" t="str">
        <f t="shared" si="8"/>
        <v/>
      </c>
      <c r="L55" s="94"/>
      <c r="M55" s="101" t="str">
        <f t="shared" si="9"/>
        <v/>
      </c>
      <c r="N55" s="93"/>
    </row>
    <row r="56" spans="1:14" ht="12.75" customHeight="1" x14ac:dyDescent="0.2">
      <c r="A56" s="91"/>
      <c r="B56" s="96" t="s">
        <v>127</v>
      </c>
      <c r="C56" s="91"/>
      <c r="D56" s="227">
        <f>Jan!D56+Fev!D56+Mar!D56+Abr!D56+Mai!D56+Jun!D56+Jul!D56+Ago!D56+Set!D56+Out!D56+Nov!D56+Dez!D56</f>
        <v>0</v>
      </c>
      <c r="E56" s="394"/>
      <c r="F56" s="91"/>
      <c r="G56" s="227">
        <f>Jan!G56+Fev!G56+Mar!G56+Abr!G56+Mai!G56+Jun!G56+Jul!G56+Ago!G56+Set!G56+Out!G56+Nov!G56+Dez!G56</f>
        <v>0</v>
      </c>
      <c r="H56" s="227">
        <f>Jan!H56+Fev!H56+Mar!H56+Abr!H56+Mai!H56+Jun!H56+Jul!H56+Ago!H56+Set!H56+Out!H56+Nov!H56+Dez!H56</f>
        <v>0</v>
      </c>
      <c r="I56" s="394"/>
      <c r="J56" s="91"/>
      <c r="K56" s="100" t="str">
        <f t="shared" si="8"/>
        <v/>
      </c>
      <c r="L56" s="94"/>
      <c r="M56" s="101" t="str">
        <f t="shared" si="9"/>
        <v/>
      </c>
      <c r="N56" s="93"/>
    </row>
    <row r="57" spans="1:14" ht="12.75" customHeight="1" x14ac:dyDescent="0.2">
      <c r="A57" s="91"/>
      <c r="B57" s="96" t="s">
        <v>38</v>
      </c>
      <c r="C57" s="91"/>
      <c r="D57" s="227">
        <f>Jan!D57+Fev!D57+Mar!D57+Abr!D57+Mai!D57+Jun!D57+Jul!D57+Ago!D57+Set!D57+Out!D57+Nov!D57+Dez!D57</f>
        <v>0</v>
      </c>
      <c r="E57" s="394"/>
      <c r="F57" s="91"/>
      <c r="G57" s="227">
        <f>Jan!G57+Fev!G57+Mar!G57+Abr!G57+Mai!G57+Jun!G57+Jul!G57+Ago!G57+Set!G57+Out!G57+Nov!G57+Dez!G57</f>
        <v>0</v>
      </c>
      <c r="H57" s="227">
        <f>Jan!H57+Fev!H57+Mar!H57+Abr!H57+Mai!H57+Jun!H57+Jul!H57+Ago!H57+Set!H57+Out!H57+Nov!H57+Dez!H57</f>
        <v>0</v>
      </c>
      <c r="I57" s="394"/>
      <c r="J57" s="91"/>
      <c r="K57" s="100" t="str">
        <f t="shared" si="8"/>
        <v/>
      </c>
      <c r="L57" s="94"/>
      <c r="M57" s="101" t="str">
        <f t="shared" si="9"/>
        <v/>
      </c>
      <c r="N57" s="93"/>
    </row>
    <row r="58" spans="1:14" ht="12.75" customHeight="1" x14ac:dyDescent="0.2">
      <c r="A58" s="91"/>
      <c r="B58" s="96" t="s">
        <v>39</v>
      </c>
      <c r="C58" s="91"/>
      <c r="D58" s="227">
        <f>Jan!D58+Fev!D58+Mar!D58+Abr!D58+Mai!D58+Jun!D58+Jul!D58+Ago!D58+Set!D58+Out!D58+Nov!D58+Dez!D58</f>
        <v>0</v>
      </c>
      <c r="E58" s="394"/>
      <c r="F58" s="91"/>
      <c r="G58" s="227">
        <f>Jan!G58+Fev!G58+Mar!G58+Abr!G58+Mai!G58+Jun!G58+Jul!G58+Ago!G58+Set!G58+Out!G58+Nov!G58+Dez!G58</f>
        <v>0</v>
      </c>
      <c r="H58" s="227">
        <f>Jan!H58+Fev!H58+Mar!H58+Abr!H58+Mai!H58+Jun!H58+Jul!H58+Ago!H58+Set!H58+Out!H58+Nov!H58+Dez!H58</f>
        <v>0</v>
      </c>
      <c r="I58" s="394"/>
      <c r="J58" s="91"/>
      <c r="K58" s="100" t="str">
        <f t="shared" si="8"/>
        <v/>
      </c>
      <c r="L58" s="94"/>
      <c r="M58" s="101" t="str">
        <f t="shared" si="9"/>
        <v/>
      </c>
      <c r="N58" s="93"/>
    </row>
    <row r="59" spans="1:14" ht="12.75" customHeight="1" x14ac:dyDescent="0.2">
      <c r="A59" s="91"/>
      <c r="B59" s="96"/>
      <c r="C59" s="91"/>
      <c r="D59" s="227">
        <f>Jan!D59+Fev!D59+Mar!D59+Abr!D59+Mai!D59+Jun!D59+Jul!D59+Ago!D59+Set!D59+Out!D59+Nov!D59+Dez!D59</f>
        <v>0</v>
      </c>
      <c r="E59" s="394"/>
      <c r="F59" s="91"/>
      <c r="G59" s="227">
        <f>Jan!G59+Fev!G59+Mar!G59+Abr!G59+Mai!G59+Jun!G59+Jul!G59+Ago!G59+Set!G59+Out!G59+Nov!G59+Dez!G59</f>
        <v>0</v>
      </c>
      <c r="H59" s="227">
        <f>Jan!H59+Fev!H59+Mar!H59+Abr!H59+Mai!H59+Jun!H59+Jul!H59+Ago!H59+Set!H59+Out!H59+Nov!H59+Dez!H59</f>
        <v>0</v>
      </c>
      <c r="I59" s="394"/>
      <c r="J59" s="91"/>
      <c r="K59" s="100" t="str">
        <f t="shared" si="8"/>
        <v/>
      </c>
      <c r="L59" s="94"/>
      <c r="M59" s="101" t="str">
        <f t="shared" si="9"/>
        <v/>
      </c>
      <c r="N59" s="93"/>
    </row>
    <row r="60" spans="1:14" ht="12.75" customHeight="1" x14ac:dyDescent="0.2">
      <c r="A60" s="91"/>
      <c r="B60" s="96"/>
      <c r="C60" s="91"/>
      <c r="D60" s="227">
        <f>Jan!D60+Fev!D60+Mar!D60+Abr!D60+Mai!D60+Jun!D60+Jul!D60+Ago!D60+Set!D60+Out!D60+Nov!D60+Dez!D60</f>
        <v>0</v>
      </c>
      <c r="E60" s="394"/>
      <c r="F60" s="91"/>
      <c r="G60" s="227">
        <f>Jan!G60+Fev!G60+Mar!G60+Abr!G60+Mai!G60+Jun!G60+Jul!G60+Ago!G60+Set!G60+Out!G60+Nov!G60+Dez!G60</f>
        <v>0</v>
      </c>
      <c r="H60" s="227">
        <f>Jan!H60+Fev!H60+Mar!H60+Abr!H60+Mai!H60+Jun!H60+Jul!H60+Ago!H60+Set!H60+Out!H60+Nov!H60+Dez!H60</f>
        <v>0</v>
      </c>
      <c r="I60" s="394"/>
      <c r="J60" s="91"/>
      <c r="K60" s="100" t="str">
        <f t="shared" si="8"/>
        <v/>
      </c>
      <c r="L60" s="94"/>
      <c r="M60" s="101" t="str">
        <f t="shared" si="9"/>
        <v/>
      </c>
      <c r="N60" s="93"/>
    </row>
    <row r="61" spans="1:14" ht="13.5" customHeight="1" thickBot="1" x14ac:dyDescent="0.25">
      <c r="A61" s="91"/>
      <c r="B61" s="140"/>
      <c r="C61" s="128"/>
      <c r="D61" s="228">
        <f>Jan!D61+Fev!D61+Mar!D61+Abr!D61+Mai!D61+Jun!D61+Jul!D61+Ago!D61+Set!D61+Out!D61+Nov!D61+Dez!D61</f>
        <v>0</v>
      </c>
      <c r="E61" s="395"/>
      <c r="F61" s="91"/>
      <c r="G61" s="228">
        <f>Jan!G61+Fev!G61+Mar!G61+Abr!G61+Mai!G61+Jun!G61+Jul!G61+Ago!G61+Set!G61+Out!G61+Nov!G61+Dez!G61</f>
        <v>0</v>
      </c>
      <c r="H61" s="228">
        <f>Jan!H61+Fev!H61+Mar!H61+Abr!H61+Mai!H61+Jun!H61+Jul!H61+Ago!H61+Set!H61+Out!H61+Nov!H61+Dez!H61</f>
        <v>0</v>
      </c>
      <c r="I61" s="395"/>
      <c r="J61" s="91"/>
      <c r="K61" s="100" t="str">
        <f t="shared" si="8"/>
        <v/>
      </c>
      <c r="L61" s="94"/>
      <c r="M61" s="101" t="str">
        <f t="shared" si="9"/>
        <v/>
      </c>
      <c r="N61" s="93"/>
    </row>
    <row r="62" spans="1:14" ht="13.5" thickBot="1" x14ac:dyDescent="0.25">
      <c r="A62" s="91"/>
      <c r="B62" s="207" t="s">
        <v>40</v>
      </c>
      <c r="C62" s="128"/>
      <c r="D62" s="205">
        <f>SUM(D53:D61)</f>
        <v>0</v>
      </c>
      <c r="E62" s="232"/>
      <c r="F62" s="128"/>
      <c r="G62" s="202">
        <f>SUM(G53:G61)</f>
        <v>0</v>
      </c>
      <c r="H62" s="212">
        <f>SUM(H53:H61)</f>
        <v>0</v>
      </c>
      <c r="I62" s="211">
        <f>G62+H62</f>
        <v>0</v>
      </c>
      <c r="J62" s="128"/>
      <c r="K62" s="192" t="str">
        <f>IF(D62=0,"",D62-I62)</f>
        <v/>
      </c>
      <c r="L62" s="145"/>
      <c r="M62" s="192"/>
      <c r="N62" s="93"/>
    </row>
    <row r="63" spans="1:14" ht="3.75" customHeight="1" thickBot="1" x14ac:dyDescent="0.25">
      <c r="A63" s="91"/>
      <c r="B63" s="132"/>
      <c r="C63" s="6"/>
      <c r="D63" s="133"/>
      <c r="E63" s="134"/>
      <c r="F63" s="135"/>
      <c r="G63" s="136"/>
      <c r="H63" s="136"/>
      <c r="I63" s="136"/>
      <c r="J63" s="135"/>
      <c r="K63" s="136"/>
      <c r="L63" s="135"/>
      <c r="M63" s="137"/>
      <c r="N63" s="93"/>
    </row>
    <row r="64" spans="1:14" ht="26.25" thickBot="1" x14ac:dyDescent="0.25">
      <c r="A64" s="91"/>
      <c r="B64" s="196" t="s">
        <v>41</v>
      </c>
      <c r="C64" s="92"/>
      <c r="D64" s="206" t="s">
        <v>10</v>
      </c>
      <c r="E64" s="204" t="s">
        <v>11</v>
      </c>
      <c r="F64" s="92"/>
      <c r="G64" s="357" t="str">
        <f>IF(I74=0,"",IF(D74=0,"Preencher coluna Orçamento para melhor funcionamento da Planilha.",IF(I74&lt;(D74*80%),"Sinal Verde - Abaixo do Orçado",IF(D74=I74,"Sinal Amarelo - Igual ao Orçado",IF(D74&gt;I74,"Sinal Amarelo - Próximo ao Orçado","Sinal Vermelho - Passou do Orçado")))))</f>
        <v/>
      </c>
      <c r="H64" s="358"/>
      <c r="I64" s="204" t="s">
        <v>11</v>
      </c>
      <c r="J64" s="92"/>
      <c r="K64" s="198" t="s">
        <v>10</v>
      </c>
      <c r="L64" s="138"/>
      <c r="M64" s="198" t="s">
        <v>107</v>
      </c>
      <c r="N64" s="93"/>
    </row>
    <row r="65" spans="1:14" ht="12.75" customHeight="1" x14ac:dyDescent="0.2">
      <c r="A65" s="91"/>
      <c r="B65" s="121" t="s">
        <v>42</v>
      </c>
      <c r="C65" s="91"/>
      <c r="D65" s="227">
        <f>Jan!D65+Fev!D65+Mar!D65+Abr!D65+Mai!D65+Jun!D65+Jul!D65+Ago!D65+Set!D65+Out!D65+Nov!D65+Dez!D65</f>
        <v>0</v>
      </c>
      <c r="E65" s="393" t="str">
        <f>IF(D74=0,"",D74/D130)</f>
        <v/>
      </c>
      <c r="F65" s="91"/>
      <c r="G65" s="227">
        <f>Jan!G65+Fev!G65+Mar!G65+Abr!G65+Mai!G65+Jun!G65+Jul!G65+Ago!G65+Set!G65+Out!G65+Nov!G65+Dez!G65</f>
        <v>0</v>
      </c>
      <c r="H65" s="227">
        <f>Jan!H65+Fev!H65+Mar!H65+Abr!H65+Mai!H65+Jun!H65+Jul!H65+Ago!H65+Set!H65+Out!H65+Nov!H65+Dez!H65</f>
        <v>0</v>
      </c>
      <c r="I65" s="393" t="str">
        <f>IF(I74=0,"",I74/I130)</f>
        <v/>
      </c>
      <c r="J65" s="91"/>
      <c r="K65" s="100" t="str">
        <f t="shared" ref="K65:K73" si="10">IF(D65=0,"",(D65-G65-H65))</f>
        <v/>
      </c>
      <c r="L65" s="94"/>
      <c r="M65" s="101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93"/>
    </row>
    <row r="66" spans="1:14" x14ac:dyDescent="0.2">
      <c r="A66" s="91"/>
      <c r="B66" s="96" t="s">
        <v>43</v>
      </c>
      <c r="C66" s="91"/>
      <c r="D66" s="227">
        <f>Jan!D66+Fev!D66+Mar!D66+Abr!D66+Mai!D66+Jun!D66+Jul!D66+Ago!D66+Set!D66+Out!D66+Nov!D66+Dez!D66</f>
        <v>0</v>
      </c>
      <c r="E66" s="394"/>
      <c r="F66" s="91"/>
      <c r="G66" s="227">
        <f>Jan!G66+Fev!G66+Mar!G66+Abr!G66+Mai!G66+Jun!G66+Jul!G66+Ago!G66+Set!G66+Out!G66+Nov!G66+Dez!G66</f>
        <v>0</v>
      </c>
      <c r="H66" s="227">
        <f>Jan!H66+Fev!H66+Mar!H66+Abr!H66+Mai!H66+Jun!H66+Jul!H66+Ago!H66+Set!H66+Out!H66+Nov!H66+Dez!H66</f>
        <v>0</v>
      </c>
      <c r="I66" s="394"/>
      <c r="J66" s="91"/>
      <c r="K66" s="100" t="str">
        <f t="shared" si="10"/>
        <v/>
      </c>
      <c r="L66" s="94"/>
      <c r="M66" s="101" t="str">
        <f t="shared" si="11"/>
        <v/>
      </c>
      <c r="N66" s="93"/>
    </row>
    <row r="67" spans="1:14" ht="12.75" customHeight="1" x14ac:dyDescent="0.2">
      <c r="A67" s="91"/>
      <c r="B67" s="96" t="s">
        <v>44</v>
      </c>
      <c r="C67" s="91"/>
      <c r="D67" s="227">
        <f>Jan!D67+Fev!D67+Mar!D67+Abr!D67+Mai!D67+Jun!D67+Jul!D67+Ago!D67+Set!D67+Out!D67+Nov!D67+Dez!D67</f>
        <v>0</v>
      </c>
      <c r="E67" s="394"/>
      <c r="F67" s="91"/>
      <c r="G67" s="227">
        <f>Jan!G67+Fev!G67+Mar!G67+Abr!G67+Mai!G67+Jun!G67+Jul!G67+Ago!G67+Set!G67+Out!G67+Nov!G67+Dez!G67</f>
        <v>0</v>
      </c>
      <c r="H67" s="227">
        <f>Jan!H67+Fev!H67+Mar!H67+Abr!H67+Mai!H67+Jun!H67+Jul!H67+Ago!H67+Set!H67+Out!H67+Nov!H67+Dez!H67</f>
        <v>0</v>
      </c>
      <c r="I67" s="394"/>
      <c r="J67" s="91"/>
      <c r="K67" s="100" t="str">
        <f t="shared" si="10"/>
        <v/>
      </c>
      <c r="L67" s="94"/>
      <c r="M67" s="101" t="str">
        <f t="shared" si="11"/>
        <v/>
      </c>
      <c r="N67" s="93"/>
    </row>
    <row r="68" spans="1:14" ht="12.75" customHeight="1" x14ac:dyDescent="0.2">
      <c r="A68" s="91"/>
      <c r="B68" s="96" t="s">
        <v>45</v>
      </c>
      <c r="C68" s="91"/>
      <c r="D68" s="227">
        <f>Jan!D68+Fev!D68+Mar!D68+Abr!D68+Mai!D68+Jun!D68+Jul!D68+Ago!D68+Set!D68+Out!D68+Nov!D68+Dez!D68</f>
        <v>0</v>
      </c>
      <c r="E68" s="394"/>
      <c r="F68" s="91"/>
      <c r="G68" s="227">
        <f>Jan!G68+Fev!G68+Mar!G68+Abr!G68+Mai!G68+Jun!G68+Jul!G68+Ago!G68+Set!G68+Out!G68+Nov!G68+Dez!G68</f>
        <v>0</v>
      </c>
      <c r="H68" s="227">
        <f>Jan!H68+Fev!H68+Mar!H68+Abr!H68+Mai!H68+Jun!H68+Jul!H68+Ago!H68+Set!H68+Out!H68+Nov!H68+Dez!H68</f>
        <v>0</v>
      </c>
      <c r="I68" s="394"/>
      <c r="J68" s="91"/>
      <c r="K68" s="100" t="str">
        <f t="shared" si="10"/>
        <v/>
      </c>
      <c r="L68" s="94"/>
      <c r="M68" s="101" t="str">
        <f t="shared" si="11"/>
        <v/>
      </c>
      <c r="N68" s="93"/>
    </row>
    <row r="69" spans="1:14" ht="12.75" customHeight="1" x14ac:dyDescent="0.2">
      <c r="A69" s="91"/>
      <c r="B69" s="96" t="s">
        <v>38</v>
      </c>
      <c r="C69" s="91"/>
      <c r="D69" s="227">
        <f>Jan!D69+Fev!D69+Mar!D69+Abr!D69+Mai!D69+Jun!D69+Jul!D69+Ago!D69+Set!D69+Out!D69+Nov!D69+Dez!D69</f>
        <v>0</v>
      </c>
      <c r="E69" s="394"/>
      <c r="F69" s="91"/>
      <c r="G69" s="227">
        <f>Jan!G69+Fev!G69+Mar!G69+Abr!G69+Mai!G69+Jun!G69+Jul!G69+Ago!G69+Set!G69+Out!G69+Nov!G69+Dez!G69</f>
        <v>0</v>
      </c>
      <c r="H69" s="227">
        <f>Jan!H69+Fev!H69+Mar!H69+Abr!H69+Mai!H69+Jun!H69+Jul!H69+Ago!H69+Set!H69+Out!H69+Nov!H69+Dez!H69</f>
        <v>0</v>
      </c>
      <c r="I69" s="394"/>
      <c r="J69" s="91"/>
      <c r="K69" s="100" t="str">
        <f t="shared" si="10"/>
        <v/>
      </c>
      <c r="L69" s="94"/>
      <c r="M69" s="101" t="str">
        <f t="shared" si="11"/>
        <v/>
      </c>
      <c r="N69" s="93"/>
    </row>
    <row r="70" spans="1:14" ht="12.75" customHeight="1" x14ac:dyDescent="0.2">
      <c r="A70" s="91"/>
      <c r="B70" s="96" t="s">
        <v>39</v>
      </c>
      <c r="C70" s="91"/>
      <c r="D70" s="227">
        <f>Jan!D70+Fev!D70+Mar!D70+Abr!D70+Mai!D70+Jun!D70+Jul!D70+Ago!D70+Set!D70+Out!D70+Nov!D70+Dez!D70</f>
        <v>0</v>
      </c>
      <c r="E70" s="394"/>
      <c r="F70" s="91"/>
      <c r="G70" s="227">
        <f>Jan!G70+Fev!G70+Mar!G70+Abr!G70+Mai!G70+Jun!G70+Jul!G70+Ago!G70+Set!G70+Out!G70+Nov!G70+Dez!G70</f>
        <v>0</v>
      </c>
      <c r="H70" s="227">
        <f>Jan!H70+Fev!H70+Mar!H70+Abr!H70+Mai!H70+Jun!H70+Jul!H70+Ago!H70+Set!H70+Out!H70+Nov!H70+Dez!H70</f>
        <v>0</v>
      </c>
      <c r="I70" s="394"/>
      <c r="J70" s="91"/>
      <c r="K70" s="100" t="str">
        <f t="shared" si="10"/>
        <v/>
      </c>
      <c r="L70" s="94"/>
      <c r="M70" s="101" t="str">
        <f t="shared" si="11"/>
        <v/>
      </c>
      <c r="N70" s="93"/>
    </row>
    <row r="71" spans="1:14" ht="12.75" customHeight="1" x14ac:dyDescent="0.2">
      <c r="A71" s="91"/>
      <c r="B71" s="105"/>
      <c r="C71" s="91"/>
      <c r="D71" s="227">
        <f>Jan!D71+Fev!D71+Mar!D71+Abr!D71+Mai!D71+Jun!D71+Jul!D71+Ago!D71+Set!D71+Out!D71+Nov!D71+Dez!D71</f>
        <v>0</v>
      </c>
      <c r="E71" s="394"/>
      <c r="F71" s="91"/>
      <c r="G71" s="227">
        <f>Jan!G71+Fev!G71+Mar!G71+Abr!G71+Mai!G71+Jun!G71+Jul!G71+Ago!G71+Set!G71+Out!G71+Nov!G71+Dez!G71</f>
        <v>0</v>
      </c>
      <c r="H71" s="227">
        <f>Jan!H71+Fev!H71+Mar!H71+Abr!H71+Mai!H71+Jun!H71+Jul!H71+Ago!H71+Set!H71+Out!H71+Nov!H71+Dez!H71</f>
        <v>0</v>
      </c>
      <c r="I71" s="394"/>
      <c r="J71" s="91"/>
      <c r="K71" s="100" t="str">
        <f t="shared" si="10"/>
        <v/>
      </c>
      <c r="L71" s="94"/>
      <c r="M71" s="101" t="str">
        <f t="shared" si="11"/>
        <v/>
      </c>
      <c r="N71" s="93"/>
    </row>
    <row r="72" spans="1:14" ht="12.75" customHeight="1" x14ac:dyDescent="0.2">
      <c r="A72" s="91"/>
      <c r="B72" s="105"/>
      <c r="C72" s="91"/>
      <c r="D72" s="227">
        <f>Jan!D72+Fev!D72+Mar!D72+Abr!D72+Mai!D72+Jun!D72+Jul!D72+Ago!D72+Set!D72+Out!D72+Nov!D72+Dez!D72</f>
        <v>0</v>
      </c>
      <c r="E72" s="394"/>
      <c r="F72" s="91"/>
      <c r="G72" s="227">
        <f>Jan!G72+Fev!G72+Mar!G72+Abr!G72+Mai!G72+Jun!G72+Jul!G72+Ago!G72+Set!G72+Out!G72+Nov!G72+Dez!G72</f>
        <v>0</v>
      </c>
      <c r="H72" s="227">
        <f>Jan!H72+Fev!H72+Mar!H72+Abr!H72+Mai!H72+Jun!H72+Jul!H72+Ago!H72+Set!H72+Out!H72+Nov!H72+Dez!H72</f>
        <v>0</v>
      </c>
      <c r="I72" s="394"/>
      <c r="J72" s="91"/>
      <c r="K72" s="100" t="str">
        <f t="shared" si="10"/>
        <v/>
      </c>
      <c r="L72" s="94"/>
      <c r="M72" s="101" t="str">
        <f t="shared" si="11"/>
        <v/>
      </c>
      <c r="N72" s="93"/>
    </row>
    <row r="73" spans="1:14" ht="13.5" customHeight="1" thickBot="1" x14ac:dyDescent="0.25">
      <c r="A73" s="91"/>
      <c r="B73" s="105"/>
      <c r="C73" s="91"/>
      <c r="D73" s="227">
        <f>Jan!D73+Fev!D73+Mar!D73+Abr!D73+Mai!D73+Jun!D73+Jul!D73+Ago!D73+Set!D73+Out!D73+Nov!D73+Dez!D73</f>
        <v>0</v>
      </c>
      <c r="E73" s="395"/>
      <c r="F73" s="91"/>
      <c r="G73" s="227">
        <f>Jan!G73+Fev!G73+Mar!G73+Abr!G73+Mai!G73+Jun!G73+Jul!G73+Ago!G73+Set!G73+Out!G73+Nov!G73+Dez!G73</f>
        <v>0</v>
      </c>
      <c r="H73" s="227">
        <f>Jan!H73+Fev!H73+Mar!H73+Abr!H73+Mai!H73+Jun!H73+Jul!H73+Ago!H73+Set!H73+Out!H73+Nov!H73+Dez!H73</f>
        <v>0</v>
      </c>
      <c r="I73" s="395"/>
      <c r="J73" s="91"/>
      <c r="K73" s="100" t="str">
        <f t="shared" si="10"/>
        <v/>
      </c>
      <c r="L73" s="94"/>
      <c r="M73" s="101" t="str">
        <f t="shared" si="11"/>
        <v/>
      </c>
      <c r="N73" s="93"/>
    </row>
    <row r="74" spans="1:14" ht="13.5" thickBot="1" x14ac:dyDescent="0.25">
      <c r="A74" s="91"/>
      <c r="B74" s="203" t="s">
        <v>46</v>
      </c>
      <c r="C74" s="128"/>
      <c r="D74" s="208">
        <f>SUM(D65:D73)</f>
        <v>0</v>
      </c>
      <c r="E74" s="231"/>
      <c r="F74" s="128"/>
      <c r="G74" s="208">
        <f>SUM(G65:G73)</f>
        <v>0</v>
      </c>
      <c r="H74" s="209">
        <f>SUM(H65:H73)</f>
        <v>0</v>
      </c>
      <c r="I74" s="205">
        <f>G74+H74</f>
        <v>0</v>
      </c>
      <c r="J74" s="128"/>
      <c r="K74" s="192" t="str">
        <f>IF(D74=0,"",D74-I74)</f>
        <v/>
      </c>
      <c r="L74" s="145"/>
      <c r="M74" s="210"/>
      <c r="N74" s="93"/>
    </row>
    <row r="75" spans="1:14" ht="3.75" customHeight="1" thickBot="1" x14ac:dyDescent="0.25">
      <c r="A75" s="91"/>
      <c r="B75" s="132"/>
      <c r="C75" s="6"/>
      <c r="D75" s="133"/>
      <c r="E75" s="134"/>
      <c r="F75" s="135"/>
      <c r="G75" s="136"/>
      <c r="H75" s="136"/>
      <c r="I75" s="136"/>
      <c r="J75" s="135"/>
      <c r="K75" s="136"/>
      <c r="L75" s="135"/>
      <c r="M75" s="137"/>
      <c r="N75" s="93"/>
    </row>
    <row r="76" spans="1:14" ht="26.25" thickBot="1" x14ac:dyDescent="0.25">
      <c r="A76" s="91"/>
      <c r="B76" s="196" t="s">
        <v>122</v>
      </c>
      <c r="C76" s="92"/>
      <c r="D76" s="206" t="s">
        <v>10</v>
      </c>
      <c r="E76" s="204" t="s">
        <v>11</v>
      </c>
      <c r="F76" s="92"/>
      <c r="G76" s="357" t="str">
        <f>IF(I89=0,"",IF(D89=0,"Preencher coluna Orçamento para melhor funcionamento da Planilha.",IF(I89&lt;(D89*80%),"Sinal Verde - Abaixo do Orçado",IF(D89=I89,"Sinal Amarelo - Igual ao Orçado",IF(D89&gt;I89,"Sinal Amarelo - Próximo ao Orçado","Sinal Vermelho - Passou do Orçado")))))</f>
        <v/>
      </c>
      <c r="H76" s="358"/>
      <c r="I76" s="204" t="s">
        <v>11</v>
      </c>
      <c r="J76" s="92"/>
      <c r="K76" s="198" t="s">
        <v>10</v>
      </c>
      <c r="L76" s="138"/>
      <c r="M76" s="198" t="s">
        <v>107</v>
      </c>
      <c r="N76" s="93"/>
    </row>
    <row r="77" spans="1:14" ht="12.75" customHeight="1" x14ac:dyDescent="0.2">
      <c r="A77" s="91"/>
      <c r="B77" s="121" t="s">
        <v>32</v>
      </c>
      <c r="C77" s="91"/>
      <c r="D77" s="227">
        <f>Jan!D77+Fev!D77+Mar!D77+Abr!D77+Mai!D77+Jun!D77+Jul!D77+Ago!D77+Set!D77+Out!D77+Nov!D77+Dez!D77</f>
        <v>0</v>
      </c>
      <c r="E77" s="393" t="str">
        <f>IF(D89=0,"",D89/D130)</f>
        <v/>
      </c>
      <c r="F77" s="91"/>
      <c r="G77" s="227">
        <f>Jan!G77+Fev!G77+Mar!G77+Abr!G77+Mai!G77+Jun!G77+Jul!G77+Ago!G77+Set!G77+Out!G77+Nov!G77+Dez!G77</f>
        <v>0</v>
      </c>
      <c r="H77" s="227">
        <f>Jan!H77+Fev!H77+Mar!H77+Abr!H77+Mai!H77+Jun!H77+Jul!H77+Ago!H77+Set!H77+Out!H77+Nov!H77+Dez!H77</f>
        <v>0</v>
      </c>
      <c r="I77" s="393" t="str">
        <f>IF(I89=0,"",I89/I130)</f>
        <v/>
      </c>
      <c r="J77" s="91"/>
      <c r="K77" s="100" t="str">
        <f t="shared" ref="K77:K88" si="12">IF(D77=0,"",(D77-G77-H77))</f>
        <v/>
      </c>
      <c r="L77" s="94"/>
      <c r="M77" s="101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93"/>
    </row>
    <row r="78" spans="1:14" x14ac:dyDescent="0.2">
      <c r="A78" s="91"/>
      <c r="B78" s="96" t="s">
        <v>33</v>
      </c>
      <c r="C78" s="91"/>
      <c r="D78" s="227">
        <f>Jan!D78+Fev!D78+Mar!D78+Abr!D78+Mai!D78+Jun!D78+Jul!D78+Ago!D78+Set!D78+Out!D78+Nov!D78+Dez!D78</f>
        <v>0</v>
      </c>
      <c r="E78" s="394"/>
      <c r="F78" s="91"/>
      <c r="G78" s="227">
        <f>Jan!G78+Fev!G78+Mar!G78+Abr!G78+Mai!G78+Jun!G78+Jul!G78+Ago!G78+Set!G78+Out!G78+Nov!G78+Dez!G78</f>
        <v>0</v>
      </c>
      <c r="H78" s="227">
        <f>Jan!H78+Fev!H78+Mar!H78+Abr!H78+Mai!H78+Jun!H78+Jul!H78+Ago!H78+Set!H78+Out!H78+Nov!H78+Dez!H78</f>
        <v>0</v>
      </c>
      <c r="I78" s="394"/>
      <c r="J78" s="91"/>
      <c r="K78" s="100" t="str">
        <f t="shared" si="12"/>
        <v/>
      </c>
      <c r="L78" s="94"/>
      <c r="M78" s="101" t="str">
        <f t="shared" si="13"/>
        <v/>
      </c>
      <c r="N78" s="93"/>
    </row>
    <row r="79" spans="1:14" ht="12.75" customHeight="1" x14ac:dyDescent="0.2">
      <c r="A79" s="91"/>
      <c r="B79" s="96" t="s">
        <v>34</v>
      </c>
      <c r="C79" s="91"/>
      <c r="D79" s="227">
        <f>Jan!D79+Fev!D79+Mar!D79+Abr!D79+Mai!D79+Jun!D79+Jul!D79+Ago!D79+Set!D79+Out!D79+Nov!D79+Dez!D79</f>
        <v>0</v>
      </c>
      <c r="E79" s="394"/>
      <c r="F79" s="91"/>
      <c r="G79" s="227">
        <f>Jan!G79+Fev!G79+Mar!G79+Abr!G79+Mai!G79+Jun!G79+Jul!G79+Ago!G79+Set!G79+Out!G79+Nov!G79+Dez!G79</f>
        <v>0</v>
      </c>
      <c r="H79" s="227">
        <f>Jan!H79+Fev!H79+Mar!H79+Abr!H79+Mai!H79+Jun!H79+Jul!H79+Ago!H79+Set!H79+Out!H79+Nov!H79+Dez!H79</f>
        <v>0</v>
      </c>
      <c r="I79" s="394"/>
      <c r="J79" s="91"/>
      <c r="K79" s="100" t="str">
        <f t="shared" si="12"/>
        <v/>
      </c>
      <c r="L79" s="94"/>
      <c r="M79" s="101" t="str">
        <f t="shared" si="13"/>
        <v/>
      </c>
      <c r="N79" s="93"/>
    </row>
    <row r="80" spans="1:14" ht="12.75" customHeight="1" x14ac:dyDescent="0.2">
      <c r="A80" s="91"/>
      <c r="B80" s="96" t="s">
        <v>35</v>
      </c>
      <c r="C80" s="91"/>
      <c r="D80" s="227">
        <f>Jan!D80+Fev!D80+Mar!D80+Abr!D80+Mai!D80+Jun!D80+Jul!D80+Ago!D80+Set!D80+Out!D80+Nov!D80+Dez!D80</f>
        <v>0</v>
      </c>
      <c r="E80" s="394"/>
      <c r="F80" s="91"/>
      <c r="G80" s="227">
        <f>Jan!G80+Fev!G80+Mar!G80+Abr!G80+Mai!G80+Jun!G80+Jul!G80+Ago!G80+Set!G80+Out!G80+Nov!G80+Dez!G80</f>
        <v>0</v>
      </c>
      <c r="H80" s="227">
        <f>Jan!H80+Fev!H80+Mar!H80+Abr!H80+Mai!H80+Jun!H80+Jul!H80+Ago!H80+Set!H80+Out!H80+Nov!H80+Dez!H80</f>
        <v>0</v>
      </c>
      <c r="I80" s="394"/>
      <c r="J80" s="91"/>
      <c r="K80" s="100" t="str">
        <f t="shared" si="12"/>
        <v/>
      </c>
      <c r="L80" s="94"/>
      <c r="M80" s="101" t="str">
        <f t="shared" si="13"/>
        <v/>
      </c>
      <c r="N80" s="93"/>
    </row>
    <row r="81" spans="1:14" ht="12.75" customHeight="1" x14ac:dyDescent="0.2">
      <c r="A81" s="91"/>
      <c r="B81" s="96" t="s">
        <v>129</v>
      </c>
      <c r="C81" s="91"/>
      <c r="D81" s="227">
        <f>Jan!D81+Fev!D81+Mar!D81+Abr!D81+Mai!D81+Jun!D81+Jul!D81+Ago!D81+Set!D81+Out!D81+Nov!D81+Dez!D81</f>
        <v>0</v>
      </c>
      <c r="E81" s="394"/>
      <c r="F81" s="91"/>
      <c r="G81" s="227">
        <f>Jan!G81+Fev!G81+Mar!G81+Abr!G81+Mai!G81+Jun!G81+Jul!G81+Ago!G81+Set!G81+Out!G81+Nov!G81+Dez!G81</f>
        <v>0</v>
      </c>
      <c r="H81" s="227">
        <f>Jan!H81+Fev!H81+Mar!H81+Abr!H81+Mai!H81+Jun!H81+Jul!H81+Ago!H81+Set!H81+Out!H81+Nov!H81+Dez!H81</f>
        <v>0</v>
      </c>
      <c r="I81" s="394"/>
      <c r="J81" s="91"/>
      <c r="K81" s="100" t="str">
        <f t="shared" si="12"/>
        <v/>
      </c>
      <c r="L81" s="94"/>
      <c r="M81" s="101" t="str">
        <f t="shared" si="13"/>
        <v/>
      </c>
      <c r="N81" s="93"/>
    </row>
    <row r="82" spans="1:14" ht="12.75" customHeight="1" x14ac:dyDescent="0.2">
      <c r="A82" s="91"/>
      <c r="B82" s="96" t="s">
        <v>36</v>
      </c>
      <c r="C82" s="91"/>
      <c r="D82" s="227">
        <f>Jan!D82+Fev!D82+Mar!D82+Abr!D82+Mai!D82+Jun!D82+Jul!D82+Ago!D82+Set!D82+Out!D82+Nov!D82+Dez!D82</f>
        <v>0</v>
      </c>
      <c r="E82" s="394"/>
      <c r="F82" s="91"/>
      <c r="G82" s="227">
        <f>Jan!G82+Fev!G82+Mar!G82+Abr!G82+Mai!G82+Jun!G82+Jul!G82+Ago!G82+Set!G82+Out!G82+Nov!G82+Dez!G82</f>
        <v>0</v>
      </c>
      <c r="H82" s="227">
        <f>Jan!H82+Fev!H82+Mar!H82+Abr!H82+Mai!H82+Jun!H82+Jul!H82+Ago!H82+Set!H82+Out!H82+Nov!H82+Dez!H82</f>
        <v>0</v>
      </c>
      <c r="I82" s="394"/>
      <c r="J82" s="91"/>
      <c r="K82" s="100" t="str">
        <f t="shared" si="12"/>
        <v/>
      </c>
      <c r="L82" s="94"/>
      <c r="M82" s="101" t="str">
        <f t="shared" si="13"/>
        <v/>
      </c>
      <c r="N82" s="93"/>
    </row>
    <row r="83" spans="1:14" ht="12.75" customHeight="1" x14ac:dyDescent="0.2">
      <c r="A83" s="91"/>
      <c r="B83" s="96" t="s">
        <v>37</v>
      </c>
      <c r="C83" s="91"/>
      <c r="D83" s="227">
        <f>Jan!D83+Fev!D83+Mar!D83+Abr!D83+Mai!D83+Jun!D83+Jul!D83+Ago!D83+Set!D83+Out!D83+Nov!D83+Dez!D83</f>
        <v>0</v>
      </c>
      <c r="E83" s="394"/>
      <c r="F83" s="91"/>
      <c r="G83" s="227">
        <f>Jan!G83+Fev!G83+Mar!G83+Abr!G83+Mai!G83+Jun!G83+Jul!G83+Ago!G83+Set!G83+Out!G83+Nov!G83+Dez!G83</f>
        <v>0</v>
      </c>
      <c r="H83" s="227">
        <f>Jan!H83+Fev!H83+Mar!H83+Abr!H83+Mai!H83+Jun!H83+Jul!H83+Ago!H83+Set!H83+Out!H83+Nov!H83+Dez!H83</f>
        <v>0</v>
      </c>
      <c r="I83" s="394"/>
      <c r="J83" s="91"/>
      <c r="K83" s="100" t="str">
        <f t="shared" si="12"/>
        <v/>
      </c>
      <c r="L83" s="94"/>
      <c r="M83" s="101" t="str">
        <f t="shared" si="13"/>
        <v/>
      </c>
      <c r="N83" s="93"/>
    </row>
    <row r="84" spans="1:14" ht="12.75" customHeight="1" x14ac:dyDescent="0.2">
      <c r="A84" s="91"/>
      <c r="B84" s="96" t="s">
        <v>38</v>
      </c>
      <c r="C84" s="91"/>
      <c r="D84" s="227">
        <f>Jan!D84+Fev!D84+Mar!D84+Abr!D84+Mai!D84+Jun!D84+Jul!D84+Ago!D84+Set!D84+Out!D84+Nov!D84+Dez!D84</f>
        <v>0</v>
      </c>
      <c r="E84" s="394"/>
      <c r="F84" s="91"/>
      <c r="G84" s="227">
        <f>Jan!G84+Fev!G84+Mar!G84+Abr!G84+Mai!G84+Jun!G84+Jul!G84+Ago!G84+Set!G84+Out!G84+Nov!G84+Dez!G84</f>
        <v>0</v>
      </c>
      <c r="H84" s="227">
        <f>Jan!H84+Fev!H84+Mar!H84+Abr!H84+Mai!H84+Jun!H84+Jul!H84+Ago!H84+Set!H84+Out!H84+Nov!H84+Dez!H84</f>
        <v>0</v>
      </c>
      <c r="I84" s="394"/>
      <c r="J84" s="91"/>
      <c r="K84" s="100" t="str">
        <f t="shared" si="12"/>
        <v/>
      </c>
      <c r="L84" s="94"/>
      <c r="M84" s="101" t="str">
        <f t="shared" si="13"/>
        <v/>
      </c>
      <c r="N84" s="93"/>
    </row>
    <row r="85" spans="1:14" ht="12.75" customHeight="1" x14ac:dyDescent="0.2">
      <c r="A85" s="91"/>
      <c r="B85" s="96" t="s">
        <v>39</v>
      </c>
      <c r="C85" s="91"/>
      <c r="D85" s="227">
        <f>Jan!D85+Fev!D85+Mar!D85+Abr!D85+Mai!D85+Jun!D85+Jul!D85+Ago!D85+Set!D85+Out!D85+Nov!D85+Dez!D85</f>
        <v>0</v>
      </c>
      <c r="E85" s="394"/>
      <c r="F85" s="91"/>
      <c r="G85" s="227">
        <f>Jan!G85+Fev!G85+Mar!G85+Abr!G85+Mai!G85+Jun!G85+Jul!G85+Ago!G85+Set!G85+Out!G85+Nov!G85+Dez!G85</f>
        <v>0</v>
      </c>
      <c r="H85" s="227">
        <f>Jan!H85+Fev!H85+Mar!H85+Abr!H85+Mai!H85+Jun!H85+Jul!H85+Ago!H85+Set!H85+Out!H85+Nov!H85+Dez!H85</f>
        <v>0</v>
      </c>
      <c r="I85" s="394"/>
      <c r="J85" s="91"/>
      <c r="K85" s="100" t="str">
        <f t="shared" si="12"/>
        <v/>
      </c>
      <c r="L85" s="94"/>
      <c r="M85" s="101" t="str">
        <f t="shared" si="13"/>
        <v/>
      </c>
      <c r="N85" s="93"/>
    </row>
    <row r="86" spans="1:14" ht="12.75" customHeight="1" x14ac:dyDescent="0.2">
      <c r="A86" s="91"/>
      <c r="B86" s="105"/>
      <c r="C86" s="91"/>
      <c r="D86" s="227">
        <f>Jan!D86+Fev!D86+Mar!D86+Abr!D86+Mai!D86+Jun!D86+Jul!D86+Ago!D86+Set!D86+Out!D86+Nov!D86+Dez!D86</f>
        <v>0</v>
      </c>
      <c r="E86" s="394"/>
      <c r="F86" s="91"/>
      <c r="G86" s="227">
        <f>Jan!G86+Fev!G86+Mar!G86+Abr!G86+Mai!G86+Jun!G86+Jul!G86+Ago!G86+Set!G86+Out!G86+Nov!G86+Dez!G86</f>
        <v>0</v>
      </c>
      <c r="H86" s="227">
        <f>Jan!H86+Fev!H86+Mar!H86+Abr!H86+Mai!H86+Jun!H86+Jul!H86+Ago!H86+Set!H86+Out!H86+Nov!H86+Dez!H86</f>
        <v>0</v>
      </c>
      <c r="I86" s="394"/>
      <c r="J86" s="91"/>
      <c r="K86" s="100" t="str">
        <f t="shared" si="12"/>
        <v/>
      </c>
      <c r="L86" s="94"/>
      <c r="M86" s="101" t="str">
        <f t="shared" si="13"/>
        <v/>
      </c>
      <c r="N86" s="93"/>
    </row>
    <row r="87" spans="1:14" ht="12.75" customHeight="1" x14ac:dyDescent="0.2">
      <c r="A87" s="91"/>
      <c r="B87" s="105"/>
      <c r="C87" s="91"/>
      <c r="D87" s="227">
        <f>Jan!D87+Fev!D87+Mar!D87+Abr!D87+Mai!D87+Jun!D87+Jul!D87+Ago!D87+Set!D87+Out!D87+Nov!D87+Dez!D87</f>
        <v>0</v>
      </c>
      <c r="E87" s="394"/>
      <c r="F87" s="91"/>
      <c r="G87" s="227">
        <f>Jan!G87+Fev!G87+Mar!G87+Abr!G87+Mai!G87+Jun!G87+Jul!G87+Ago!G87+Set!G87+Out!G87+Nov!G87+Dez!G87</f>
        <v>0</v>
      </c>
      <c r="H87" s="227">
        <f>Jan!H87+Fev!H87+Mar!H87+Abr!H87+Mai!H87+Jun!H87+Jul!H87+Ago!H87+Set!H87+Out!H87+Nov!H87+Dez!H87</f>
        <v>0</v>
      </c>
      <c r="I87" s="394"/>
      <c r="J87" s="91"/>
      <c r="K87" s="100" t="str">
        <f t="shared" si="12"/>
        <v/>
      </c>
      <c r="L87" s="94"/>
      <c r="M87" s="101" t="str">
        <f t="shared" si="13"/>
        <v/>
      </c>
      <c r="N87" s="93"/>
    </row>
    <row r="88" spans="1:14" ht="13.5" customHeight="1" thickBot="1" x14ac:dyDescent="0.25">
      <c r="A88" s="91"/>
      <c r="B88" s="105"/>
      <c r="C88" s="91"/>
      <c r="D88" s="227">
        <f>Jan!D88+Fev!D88+Mar!D88+Abr!D88+Mai!D88+Jun!D88+Jul!D88+Ago!D88+Set!D88+Out!D88+Nov!D88+Dez!D88</f>
        <v>0</v>
      </c>
      <c r="E88" s="395"/>
      <c r="F88" s="91"/>
      <c r="G88" s="227">
        <f>Jan!G88+Fev!G88+Mar!G88+Abr!G88+Mai!G88+Jun!G88+Jul!G88+Ago!G88+Set!G88+Out!G88+Nov!G88+Dez!G88</f>
        <v>0</v>
      </c>
      <c r="H88" s="227">
        <f>Jan!H88+Fev!H88+Mar!H88+Abr!H88+Mai!H88+Jun!H88+Jul!H88+Ago!H88+Set!H88+Out!H88+Nov!H88+Dez!H88</f>
        <v>0</v>
      </c>
      <c r="I88" s="395"/>
      <c r="J88" s="91"/>
      <c r="K88" s="100" t="str">
        <f t="shared" si="12"/>
        <v/>
      </c>
      <c r="L88" s="94"/>
      <c r="M88" s="101" t="str">
        <f t="shared" si="13"/>
        <v/>
      </c>
      <c r="N88" s="93"/>
    </row>
    <row r="89" spans="1:14" ht="13.5" thickBot="1" x14ac:dyDescent="0.25">
      <c r="A89" s="91"/>
      <c r="B89" s="203" t="s">
        <v>49</v>
      </c>
      <c r="C89" s="128"/>
      <c r="D89" s="208">
        <f>SUM(D77:D88)</f>
        <v>0</v>
      </c>
      <c r="E89" s="231"/>
      <c r="F89" s="128"/>
      <c r="G89" s="208">
        <f>SUM(G77:G88)</f>
        <v>0</v>
      </c>
      <c r="H89" s="209">
        <f>SUM(H77:H88)</f>
        <v>0</v>
      </c>
      <c r="I89" s="205">
        <f>G89+H89</f>
        <v>0</v>
      </c>
      <c r="J89" s="128"/>
      <c r="K89" s="192" t="str">
        <f>IF(D89=0,"",D89-I89)</f>
        <v/>
      </c>
      <c r="L89" s="145"/>
      <c r="M89" s="210"/>
      <c r="N89" s="93"/>
    </row>
    <row r="90" spans="1:14" ht="3.75" customHeight="1" thickBot="1" x14ac:dyDescent="0.25">
      <c r="A90" s="91"/>
      <c r="B90" s="132"/>
      <c r="C90" s="6"/>
      <c r="D90" s="133"/>
      <c r="E90" s="134"/>
      <c r="F90" s="135"/>
      <c r="G90" s="136"/>
      <c r="H90" s="136"/>
      <c r="I90" s="136"/>
      <c r="J90" s="135"/>
      <c r="K90" s="136"/>
      <c r="L90" s="135"/>
      <c r="M90" s="137"/>
      <c r="N90" s="93"/>
    </row>
    <row r="91" spans="1:14" ht="26.25" thickBot="1" x14ac:dyDescent="0.25">
      <c r="A91" s="91"/>
      <c r="B91" s="196" t="s">
        <v>50</v>
      </c>
      <c r="C91" s="92"/>
      <c r="D91" s="206" t="s">
        <v>10</v>
      </c>
      <c r="E91" s="204" t="s">
        <v>11</v>
      </c>
      <c r="F91" s="92"/>
      <c r="G91" s="357" t="str">
        <f>IF(I100=0,"",IF(D100=0,"Preencher coluna Orçamento para melhor funcionamento da Planilha.",IF(I100&lt;(D100*80%),"Sinal Verde - Abaixo do Orçado",IF(D100=I100,"Sinal Amarelo - Igual ao Orçado",IF(D100&gt;I100,"Sinal Amarelo - Próximo ao Orçado","Sinal Vermelho - Passou do Orçado")))))</f>
        <v/>
      </c>
      <c r="H91" s="358"/>
      <c r="I91" s="204" t="s">
        <v>11</v>
      </c>
      <c r="J91" s="92"/>
      <c r="K91" s="198" t="s">
        <v>10</v>
      </c>
      <c r="L91" s="138"/>
      <c r="M91" s="198" t="s">
        <v>107</v>
      </c>
      <c r="N91" s="93"/>
    </row>
    <row r="92" spans="1:14" ht="12.75" customHeight="1" x14ac:dyDescent="0.2">
      <c r="A92" s="91"/>
      <c r="B92" s="121" t="s">
        <v>51</v>
      </c>
      <c r="C92" s="91"/>
      <c r="D92" s="227">
        <f>Jan!D92+Fev!D92+Mar!D92+Abr!D92+Mai!D92+Jun!D92+Jul!D92+Ago!D92+Set!D92+Out!D92+Nov!D92+Dez!D92</f>
        <v>0</v>
      </c>
      <c r="E92" s="393" t="str">
        <f>IF(D100=0,"",D100/D130)</f>
        <v/>
      </c>
      <c r="F92" s="91"/>
      <c r="G92" s="227">
        <f>Jan!G92+Fev!G92+Mar!G92+Abr!G92+Mai!G92+Jun!G92+Jul!G92+Ago!G92+Set!G92+Out!G92+Nov!G92+Dez!G92</f>
        <v>0</v>
      </c>
      <c r="H92" s="227">
        <f>Jan!H92+Fev!H92+Mar!H92+Abr!H92+Mai!H92+Jun!H92+Jul!H92+Ago!H92+Set!H92+Out!H92+Nov!H92+Dez!H92</f>
        <v>0</v>
      </c>
      <c r="I92" s="393" t="str">
        <f>IF(I100=0,"",I100/I130)</f>
        <v/>
      </c>
      <c r="J92" s="91"/>
      <c r="K92" s="100" t="str">
        <f t="shared" ref="K92:K99" si="14">IF(D92=0,"",(D92-G92-H92))</f>
        <v/>
      </c>
      <c r="L92" s="94"/>
      <c r="M92" s="101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93"/>
    </row>
    <row r="93" spans="1:14" x14ac:dyDescent="0.2">
      <c r="A93" s="91"/>
      <c r="B93" s="96" t="s">
        <v>52</v>
      </c>
      <c r="C93" s="91"/>
      <c r="D93" s="227">
        <f>Jan!D93+Fev!D93+Mar!D93+Abr!D93+Mai!D93+Jun!D93+Jul!D93+Ago!D93+Set!D93+Out!D93+Nov!D93+Dez!D93</f>
        <v>0</v>
      </c>
      <c r="E93" s="394"/>
      <c r="F93" s="91"/>
      <c r="G93" s="227">
        <f>Jan!G93+Fev!G93+Mar!G93+Abr!G93+Mai!G93+Jun!G93+Jul!G93+Ago!G93+Set!G93+Out!G93+Nov!G93+Dez!G93</f>
        <v>0</v>
      </c>
      <c r="H93" s="227">
        <f>Jan!H93+Fev!H93+Mar!H93+Abr!H93+Mai!H93+Jun!H93+Jul!H93+Ago!H93+Set!H93+Out!H93+Nov!H93+Dez!H93</f>
        <v>0</v>
      </c>
      <c r="I93" s="394"/>
      <c r="J93" s="91"/>
      <c r="K93" s="100" t="str">
        <f t="shared" si="14"/>
        <v/>
      </c>
      <c r="L93" s="94"/>
      <c r="M93" s="101" t="str">
        <f t="shared" si="15"/>
        <v/>
      </c>
      <c r="N93" s="93"/>
    </row>
    <row r="94" spans="1:14" ht="12.75" customHeight="1" x14ac:dyDescent="0.2">
      <c r="A94" s="91"/>
      <c r="B94" s="96" t="s">
        <v>130</v>
      </c>
      <c r="C94" s="91"/>
      <c r="D94" s="227">
        <f>Jan!D94+Fev!D94+Mar!D94+Abr!D94+Mai!D94+Jun!D94+Jul!D94+Ago!D94+Set!D94+Out!D94+Nov!D94+Dez!D94</f>
        <v>0</v>
      </c>
      <c r="E94" s="394"/>
      <c r="F94" s="91"/>
      <c r="G94" s="227">
        <f>Jan!G94+Fev!G94+Mar!G94+Abr!G94+Mai!G94+Jun!G94+Jul!G94+Ago!G94+Set!G94+Out!G94+Nov!G94+Dez!G94</f>
        <v>0</v>
      </c>
      <c r="H94" s="227">
        <f>Jan!H94+Fev!H94+Mar!H94+Abr!H94+Mai!H94+Jun!H94+Jul!H94+Ago!H94+Set!H94+Out!H94+Nov!H94+Dez!H94</f>
        <v>0</v>
      </c>
      <c r="I94" s="394"/>
      <c r="J94" s="91"/>
      <c r="K94" s="100" t="str">
        <f t="shared" si="14"/>
        <v/>
      </c>
      <c r="L94" s="94"/>
      <c r="M94" s="101" t="str">
        <f t="shared" si="15"/>
        <v/>
      </c>
      <c r="N94" s="93"/>
    </row>
    <row r="95" spans="1:14" ht="12.75" customHeight="1" x14ac:dyDescent="0.2">
      <c r="A95" s="91"/>
      <c r="B95" s="96" t="s">
        <v>38</v>
      </c>
      <c r="C95" s="91"/>
      <c r="D95" s="227">
        <f>Jan!D95+Fev!D95+Mar!D95+Abr!D95+Mai!D95+Jun!D95+Jul!D95+Ago!D95+Set!D95+Out!D95+Nov!D95+Dez!D95</f>
        <v>0</v>
      </c>
      <c r="E95" s="394"/>
      <c r="F95" s="91"/>
      <c r="G95" s="227">
        <f>Jan!G95+Fev!G95+Mar!G95+Abr!G95+Mai!G95+Jun!G95+Jul!G95+Ago!G95+Set!G95+Out!G95+Nov!G95+Dez!G95</f>
        <v>0</v>
      </c>
      <c r="H95" s="227">
        <f>Jan!H95+Fev!H95+Mar!H95+Abr!H95+Mai!H95+Jun!H95+Jul!H95+Ago!H95+Set!H95+Out!H95+Nov!H95+Dez!H95</f>
        <v>0</v>
      </c>
      <c r="I95" s="394"/>
      <c r="J95" s="91"/>
      <c r="K95" s="100" t="str">
        <f t="shared" si="14"/>
        <v/>
      </c>
      <c r="L95" s="94"/>
      <c r="M95" s="101" t="str">
        <f t="shared" si="15"/>
        <v/>
      </c>
      <c r="N95" s="93"/>
    </row>
    <row r="96" spans="1:14" ht="12.75" customHeight="1" x14ac:dyDescent="0.2">
      <c r="A96" s="91"/>
      <c r="B96" s="96" t="s">
        <v>39</v>
      </c>
      <c r="C96" s="91"/>
      <c r="D96" s="227">
        <f>Jan!D96+Fev!D96+Mar!D96+Abr!D96+Mai!D96+Jun!D96+Jul!D96+Ago!D96+Set!D96+Out!D96+Nov!D96+Dez!D96</f>
        <v>0</v>
      </c>
      <c r="E96" s="394"/>
      <c r="F96" s="91"/>
      <c r="G96" s="227">
        <f>Jan!G96+Fev!G96+Mar!G96+Abr!G96+Mai!G96+Jun!G96+Jul!G96+Ago!G96+Set!G96+Out!G96+Nov!G96+Dez!G96</f>
        <v>0</v>
      </c>
      <c r="H96" s="227">
        <f>Jan!H96+Fev!H96+Mar!H96+Abr!H96+Mai!H96+Jun!H96+Jul!H96+Ago!H96+Set!H96+Out!H96+Nov!H96+Dez!H96</f>
        <v>0</v>
      </c>
      <c r="I96" s="394"/>
      <c r="J96" s="91"/>
      <c r="K96" s="100" t="str">
        <f t="shared" si="14"/>
        <v/>
      </c>
      <c r="L96" s="94"/>
      <c r="M96" s="101" t="str">
        <f t="shared" si="15"/>
        <v/>
      </c>
      <c r="N96" s="93"/>
    </row>
    <row r="97" spans="1:14" ht="12.75" customHeight="1" x14ac:dyDescent="0.2">
      <c r="A97" s="91"/>
      <c r="B97" s="105"/>
      <c r="C97" s="91"/>
      <c r="D97" s="227">
        <f>Jan!D97+Fev!D97+Mar!D97+Abr!D97+Mai!D97+Jun!D97+Jul!D97+Ago!D97+Set!D97+Out!D97+Nov!D97+Dez!D97</f>
        <v>0</v>
      </c>
      <c r="E97" s="394"/>
      <c r="F97" s="91"/>
      <c r="G97" s="227">
        <f>Jan!G97+Fev!G97+Mar!G97+Abr!G97+Mai!G97+Jun!G97+Jul!G97+Ago!G97+Set!G97+Out!G97+Nov!G97+Dez!G97</f>
        <v>0</v>
      </c>
      <c r="H97" s="227">
        <f>Jan!H97+Fev!H97+Mar!H97+Abr!H97+Mai!H97+Jun!H97+Jul!H97+Ago!H97+Set!H97+Out!H97+Nov!H97+Dez!H97</f>
        <v>0</v>
      </c>
      <c r="I97" s="394"/>
      <c r="J97" s="91"/>
      <c r="K97" s="100" t="str">
        <f t="shared" si="14"/>
        <v/>
      </c>
      <c r="L97" s="94"/>
      <c r="M97" s="101" t="str">
        <f t="shared" si="15"/>
        <v/>
      </c>
      <c r="N97" s="93"/>
    </row>
    <row r="98" spans="1:14" ht="12.75" customHeight="1" x14ac:dyDescent="0.2">
      <c r="A98" s="91"/>
      <c r="B98" s="105"/>
      <c r="C98" s="91"/>
      <c r="D98" s="227">
        <f>Jan!D98+Fev!D98+Mar!D98+Abr!D98+Mai!D98+Jun!D98+Jul!D98+Ago!D98+Set!D98+Out!D98+Nov!D98+Dez!D98</f>
        <v>0</v>
      </c>
      <c r="E98" s="394"/>
      <c r="F98" s="91"/>
      <c r="G98" s="227">
        <f>Jan!G98+Fev!G98+Mar!G98+Abr!G98+Mai!G98+Jun!G98+Jul!G98+Ago!G98+Set!G98+Out!G98+Nov!G98+Dez!G98</f>
        <v>0</v>
      </c>
      <c r="H98" s="227">
        <f>Jan!H98+Fev!H98+Mar!H98+Abr!H98+Mai!H98+Jun!H98+Jul!H98+Ago!H98+Set!H98+Out!H98+Nov!H98+Dez!H98</f>
        <v>0</v>
      </c>
      <c r="I98" s="394"/>
      <c r="J98" s="91"/>
      <c r="K98" s="100" t="str">
        <f t="shared" si="14"/>
        <v/>
      </c>
      <c r="L98" s="94"/>
      <c r="M98" s="101" t="str">
        <f t="shared" si="15"/>
        <v/>
      </c>
      <c r="N98" s="93"/>
    </row>
    <row r="99" spans="1:14" ht="13.5" customHeight="1" thickBot="1" x14ac:dyDescent="0.25">
      <c r="A99" s="91"/>
      <c r="B99" s="140"/>
      <c r="C99" s="91"/>
      <c r="D99" s="227">
        <f>Jan!D99+Fev!D99+Mar!D99+Abr!D99+Mai!D99+Jun!D99+Jul!D99+Ago!D99+Set!D99+Out!D99+Nov!D99+Dez!D99</f>
        <v>0</v>
      </c>
      <c r="E99" s="395"/>
      <c r="F99" s="91"/>
      <c r="G99" s="227">
        <f>Jan!G99+Fev!G99+Mar!G99+Abr!G99+Mai!G99+Jun!G99+Jul!G99+Ago!G99+Set!G99+Out!G99+Nov!G99+Dez!G99</f>
        <v>0</v>
      </c>
      <c r="H99" s="227">
        <f>Jan!H99+Fev!H99+Mar!H99+Abr!H99+Mai!H99+Jun!H99+Jul!H99+Ago!H99+Set!H99+Out!H99+Nov!H99+Dez!H99</f>
        <v>0</v>
      </c>
      <c r="I99" s="395"/>
      <c r="J99" s="91"/>
      <c r="K99" s="100" t="str">
        <f t="shared" si="14"/>
        <v/>
      </c>
      <c r="L99" s="94"/>
      <c r="M99" s="101" t="str">
        <f t="shared" si="15"/>
        <v/>
      </c>
      <c r="N99" s="93"/>
    </row>
    <row r="100" spans="1:14" ht="13.5" thickBot="1" x14ac:dyDescent="0.25">
      <c r="A100" s="91"/>
      <c r="B100" s="207" t="s">
        <v>53</v>
      </c>
      <c r="C100" s="128"/>
      <c r="D100" s="208">
        <f>SUM(D92:D99)</f>
        <v>0</v>
      </c>
      <c r="E100" s="231"/>
      <c r="F100" s="128"/>
      <c r="G100" s="208">
        <f>SUM(G92:G99)</f>
        <v>0</v>
      </c>
      <c r="H100" s="209">
        <f>SUM(H92:H99)</f>
        <v>0</v>
      </c>
      <c r="I100" s="205">
        <f>G100+H100</f>
        <v>0</v>
      </c>
      <c r="J100" s="128"/>
      <c r="K100" s="192" t="str">
        <f>IF(D100=0,"",D100-I100)</f>
        <v/>
      </c>
      <c r="L100" s="145"/>
      <c r="M100" s="210"/>
      <c r="N100" s="93"/>
    </row>
    <row r="101" spans="1:14" ht="3.75" customHeight="1" thickBot="1" x14ac:dyDescent="0.25">
      <c r="A101" s="91"/>
      <c r="B101" s="132"/>
      <c r="C101" s="6"/>
      <c r="D101" s="133"/>
      <c r="E101" s="134"/>
      <c r="F101" s="135"/>
      <c r="G101" s="136"/>
      <c r="H101" s="136"/>
      <c r="I101" s="136"/>
      <c r="J101" s="135"/>
      <c r="K101" s="136"/>
      <c r="L101" s="135"/>
      <c r="M101" s="137"/>
      <c r="N101" s="93"/>
    </row>
    <row r="102" spans="1:14" ht="26.25" thickBot="1" x14ac:dyDescent="0.25">
      <c r="A102" s="91"/>
      <c r="B102" s="196" t="s">
        <v>110</v>
      </c>
      <c r="C102" s="92"/>
      <c r="D102" s="206" t="s">
        <v>10</v>
      </c>
      <c r="E102" s="204" t="s">
        <v>11</v>
      </c>
      <c r="F102" s="92"/>
      <c r="G102" s="357" t="str">
        <f>IF(I114=0,"",IF(D114=0,"Preencher coluna Orçamento para melhor funcionamento da Planilha.",IF(I114&lt;(D114*80%),"Sinal Verde - Abaixo do Orçado",IF(D114=I114,"Sinal Amarelo - Igual ao Orçado",IF(D114&gt;I114,"Sinal Amarelo - Próximo ao Orçado","Sinal Vermelho - Passou do Orçado")))))</f>
        <v/>
      </c>
      <c r="H102" s="358"/>
      <c r="I102" s="204" t="s">
        <v>11</v>
      </c>
      <c r="J102" s="92"/>
      <c r="K102" s="198" t="s">
        <v>10</v>
      </c>
      <c r="L102" s="138"/>
      <c r="M102" s="198" t="s">
        <v>107</v>
      </c>
      <c r="N102" s="93"/>
    </row>
    <row r="103" spans="1:14" x14ac:dyDescent="0.2">
      <c r="A103" s="91"/>
      <c r="B103" s="121" t="s">
        <v>54</v>
      </c>
      <c r="C103" s="91"/>
      <c r="D103" s="227">
        <f>Jan!D103+Fev!D103+Mar!D103+Abr!D103+Mai!D103+Jun!D103+Jul!D103+Ago!D103+Set!D103+Out!D103+Nov!D103+Dez!D103</f>
        <v>0</v>
      </c>
      <c r="E103" s="393" t="str">
        <f>IF(D114=0,"",D114/D130)</f>
        <v/>
      </c>
      <c r="F103" s="91"/>
      <c r="G103" s="227">
        <f>Jan!G103+Fev!G103+Mar!G103+Abr!G103+Mai!G103+Jun!G103+Jul!G103+Ago!G103+Set!G103+Out!G103+Nov!G103+Dez!G103</f>
        <v>0</v>
      </c>
      <c r="H103" s="227">
        <f>Jan!H103+Fev!H103+Mar!H103+Abr!H103+Mai!H103+Jun!H103+Jul!H103+Ago!H103+Set!H103+Out!H103+Nov!H103+Dez!H103</f>
        <v>0</v>
      </c>
      <c r="I103" s="393" t="str">
        <f>IF(I114=0,"",I114/I130)</f>
        <v/>
      </c>
      <c r="J103" s="91"/>
      <c r="K103" s="100" t="str">
        <f t="shared" ref="K103:K113" si="16">IF(D103=0,"",(D103-G103-H103))</f>
        <v/>
      </c>
      <c r="L103" s="94"/>
      <c r="M103" s="101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93"/>
    </row>
    <row r="104" spans="1:14" x14ac:dyDescent="0.2">
      <c r="A104" s="91"/>
      <c r="B104" s="96"/>
      <c r="C104" s="91"/>
      <c r="D104" s="227">
        <f>Jan!D104+Fev!D104+Mar!D104+Abr!D104+Mai!D104+Jun!D104+Jul!D104+Ago!D104+Set!D104+Out!D104+Nov!D104+Dez!D104</f>
        <v>0</v>
      </c>
      <c r="E104" s="394"/>
      <c r="F104" s="91"/>
      <c r="G104" s="227">
        <f>Jan!G104+Fev!G104+Mar!G104+Abr!G104+Mai!G104+Jun!G104+Jul!G104+Ago!G104+Set!G104+Out!G104+Nov!G104+Dez!G104</f>
        <v>0</v>
      </c>
      <c r="H104" s="227">
        <f>Jan!H104+Fev!H104+Mar!H104+Abr!H104+Mai!H104+Jun!H104+Jul!H104+Ago!H104+Set!H104+Out!H104+Nov!H104+Dez!H104</f>
        <v>0</v>
      </c>
      <c r="I104" s="394"/>
      <c r="J104" s="91"/>
      <c r="K104" s="100" t="str">
        <f t="shared" si="16"/>
        <v/>
      </c>
      <c r="L104" s="94"/>
      <c r="M104" s="101" t="str">
        <f t="shared" si="17"/>
        <v/>
      </c>
      <c r="N104" s="93"/>
    </row>
    <row r="105" spans="1:14" x14ac:dyDescent="0.2">
      <c r="A105" s="91"/>
      <c r="B105" s="96"/>
      <c r="C105" s="91"/>
      <c r="D105" s="227">
        <f>Jan!D105+Fev!D105+Mar!D105+Abr!D105+Mai!D105+Jun!D105+Jul!D105+Ago!D105+Set!D105+Out!D105+Nov!D105+Dez!D105</f>
        <v>0</v>
      </c>
      <c r="E105" s="394"/>
      <c r="F105" s="91"/>
      <c r="G105" s="227">
        <f>Jan!G105+Fev!G105+Mar!G105+Abr!G105+Mai!G105+Jun!G105+Jul!G105+Ago!G105+Set!G105+Out!G105+Nov!G105+Dez!G105</f>
        <v>0</v>
      </c>
      <c r="H105" s="227">
        <f>Jan!H105+Fev!H105+Mar!H105+Abr!H105+Mai!H105+Jun!H105+Jul!H105+Ago!H105+Set!H105+Out!H105+Nov!H105+Dez!H105</f>
        <v>0</v>
      </c>
      <c r="I105" s="394"/>
      <c r="J105" s="91"/>
      <c r="K105" s="100" t="str">
        <f t="shared" si="16"/>
        <v/>
      </c>
      <c r="L105" s="94"/>
      <c r="M105" s="101" t="str">
        <f t="shared" si="17"/>
        <v/>
      </c>
      <c r="N105" s="93"/>
    </row>
    <row r="106" spans="1:14" x14ac:dyDescent="0.2">
      <c r="A106" s="91"/>
      <c r="B106" s="96"/>
      <c r="C106" s="91"/>
      <c r="D106" s="227">
        <f>Jan!D106+Fev!D106+Mar!D106+Abr!D106+Mai!D106+Jun!D106+Jul!D106+Ago!D106+Set!D106+Out!D106+Nov!D106+Dez!D106</f>
        <v>0</v>
      </c>
      <c r="E106" s="394"/>
      <c r="F106" s="91"/>
      <c r="G106" s="227">
        <f>Jan!G106+Fev!G106+Mar!G106+Abr!G106+Mai!G106+Jun!G106+Jul!G106+Ago!G106+Set!G106+Out!G106+Nov!G106+Dez!G106</f>
        <v>0</v>
      </c>
      <c r="H106" s="227">
        <f>Jan!H106+Fev!H106+Mar!H106+Abr!H106+Mai!H106+Jun!H106+Jul!H106+Ago!H106+Set!H106+Out!H106+Nov!H106+Dez!H106</f>
        <v>0</v>
      </c>
      <c r="I106" s="394"/>
      <c r="J106" s="91"/>
      <c r="K106" s="100" t="str">
        <f t="shared" si="16"/>
        <v/>
      </c>
      <c r="L106" s="94"/>
      <c r="M106" s="101" t="str">
        <f t="shared" si="17"/>
        <v/>
      </c>
      <c r="N106" s="93"/>
    </row>
    <row r="107" spans="1:14" x14ac:dyDescent="0.2">
      <c r="A107" s="91"/>
      <c r="B107" s="96"/>
      <c r="C107" s="91"/>
      <c r="D107" s="227">
        <f>Jan!D107+Fev!D107+Mar!D107+Abr!D107+Mai!D107+Jun!D107+Jul!D107+Ago!D107+Set!D107+Out!D107+Nov!D107+Dez!D107</f>
        <v>0</v>
      </c>
      <c r="E107" s="394"/>
      <c r="F107" s="91"/>
      <c r="G107" s="227">
        <f>Jan!G107+Fev!G107+Mar!G107+Abr!G107+Mai!G107+Jun!G107+Jul!G107+Ago!G107+Set!G107+Out!G107+Nov!G107+Dez!G107</f>
        <v>0</v>
      </c>
      <c r="H107" s="227">
        <f>Jan!H107+Fev!H107+Mar!H107+Abr!H107+Mai!H107+Jun!H107+Jul!H107+Ago!H107+Set!H107+Out!H107+Nov!H107+Dez!H107</f>
        <v>0</v>
      </c>
      <c r="I107" s="394"/>
      <c r="J107" s="91"/>
      <c r="K107" s="100" t="str">
        <f t="shared" si="16"/>
        <v/>
      </c>
      <c r="L107" s="94"/>
      <c r="M107" s="101" t="str">
        <f t="shared" si="17"/>
        <v/>
      </c>
      <c r="N107" s="93"/>
    </row>
    <row r="108" spans="1:14" x14ac:dyDescent="0.2">
      <c r="A108" s="91"/>
      <c r="B108" s="96"/>
      <c r="C108" s="91"/>
      <c r="D108" s="227">
        <f>Jan!D108+Fev!D108+Mar!D108+Abr!D108+Mai!D108+Jun!D108+Jul!D108+Ago!D108+Set!D108+Out!D108+Nov!D108+Dez!D108</f>
        <v>0</v>
      </c>
      <c r="E108" s="394"/>
      <c r="F108" s="91"/>
      <c r="G108" s="227">
        <f>Jan!G108+Fev!G108+Mar!G108+Abr!G108+Mai!G108+Jun!G108+Jul!G108+Ago!G108+Set!G108+Out!G108+Nov!G108+Dez!G108</f>
        <v>0</v>
      </c>
      <c r="H108" s="227">
        <f>Jan!H108+Fev!H108+Mar!H108+Abr!H108+Mai!H108+Jun!H108+Jul!H108+Ago!H108+Set!H108+Out!H108+Nov!H108+Dez!H108</f>
        <v>0</v>
      </c>
      <c r="I108" s="394"/>
      <c r="J108" s="91"/>
      <c r="K108" s="100" t="str">
        <f t="shared" si="16"/>
        <v/>
      </c>
      <c r="L108" s="94"/>
      <c r="M108" s="101" t="str">
        <f t="shared" si="17"/>
        <v/>
      </c>
      <c r="N108" s="93"/>
    </row>
    <row r="109" spans="1:14" x14ac:dyDescent="0.2">
      <c r="A109" s="91"/>
      <c r="B109" s="96"/>
      <c r="C109" s="91"/>
      <c r="D109" s="227">
        <f>Jan!D109+Fev!D109+Mar!D109+Abr!D109+Mai!D109+Jun!D109+Jul!D109+Ago!D109+Set!D109+Out!D109+Nov!D109+Dez!D109</f>
        <v>0</v>
      </c>
      <c r="E109" s="394"/>
      <c r="F109" s="91"/>
      <c r="G109" s="227">
        <f>Jan!G109+Fev!G109+Mar!G109+Abr!G109+Mai!G109+Jun!G109+Jul!G109+Ago!G109+Set!G109+Out!G109+Nov!G109+Dez!G109</f>
        <v>0</v>
      </c>
      <c r="H109" s="227">
        <f>Jan!H109+Fev!H109+Mar!H109+Abr!H109+Mai!H109+Jun!H109+Jul!H109+Ago!H109+Set!H109+Out!H109+Nov!H109+Dez!H109</f>
        <v>0</v>
      </c>
      <c r="I109" s="394"/>
      <c r="J109" s="91"/>
      <c r="K109" s="100" t="str">
        <f t="shared" si="16"/>
        <v/>
      </c>
      <c r="L109" s="94"/>
      <c r="M109" s="101" t="str">
        <f t="shared" si="17"/>
        <v/>
      </c>
      <c r="N109" s="93"/>
    </row>
    <row r="110" spans="1:14" x14ac:dyDescent="0.2">
      <c r="A110" s="91"/>
      <c r="B110" s="96"/>
      <c r="C110" s="91"/>
      <c r="D110" s="227">
        <f>Jan!D110+Fev!D110+Mar!D110+Abr!D110+Mai!D110+Jun!D110+Jul!D110+Ago!D110+Set!D110+Out!D110+Nov!D110+Dez!D110</f>
        <v>0</v>
      </c>
      <c r="E110" s="394"/>
      <c r="F110" s="91"/>
      <c r="G110" s="227">
        <f>Jan!G110+Fev!G110+Mar!G110+Abr!G110+Mai!G110+Jun!G110+Jul!G110+Ago!G110+Set!G110+Out!G110+Nov!G110+Dez!G110</f>
        <v>0</v>
      </c>
      <c r="H110" s="227">
        <f>Jan!H110+Fev!H110+Mar!H110+Abr!H110+Mai!H110+Jun!H110+Jul!H110+Ago!H110+Set!H110+Out!H110+Nov!H110+Dez!H110</f>
        <v>0</v>
      </c>
      <c r="I110" s="394"/>
      <c r="J110" s="91"/>
      <c r="K110" s="100" t="str">
        <f t="shared" si="16"/>
        <v/>
      </c>
      <c r="L110" s="94"/>
      <c r="M110" s="101" t="str">
        <f t="shared" si="17"/>
        <v/>
      </c>
      <c r="N110" s="93"/>
    </row>
    <row r="111" spans="1:14" x14ac:dyDescent="0.2">
      <c r="A111" s="91"/>
      <c r="B111" s="96"/>
      <c r="C111" s="91"/>
      <c r="D111" s="227">
        <f>Jan!D111+Fev!D111+Mar!D111+Abr!D111+Mai!D111+Jun!D111+Jul!D111+Ago!D111+Set!D111+Out!D111+Nov!D111+Dez!D111</f>
        <v>0</v>
      </c>
      <c r="E111" s="394"/>
      <c r="F111" s="91"/>
      <c r="G111" s="227">
        <f>Jan!G111+Fev!G111+Mar!G111+Abr!G111+Mai!G111+Jun!G111+Jul!G111+Ago!G111+Set!G111+Out!G111+Nov!G111+Dez!G111</f>
        <v>0</v>
      </c>
      <c r="H111" s="227">
        <f>Jan!H111+Fev!H111+Mar!H111+Abr!H111+Mai!H111+Jun!H111+Jul!H111+Ago!H111+Set!H111+Out!H111+Nov!H111+Dez!H111</f>
        <v>0</v>
      </c>
      <c r="I111" s="394"/>
      <c r="J111" s="91"/>
      <c r="K111" s="100" t="str">
        <f t="shared" si="16"/>
        <v/>
      </c>
      <c r="L111" s="94"/>
      <c r="M111" s="101" t="str">
        <f t="shared" si="17"/>
        <v/>
      </c>
      <c r="N111" s="93"/>
    </row>
    <row r="112" spans="1:14" x14ac:dyDescent="0.2">
      <c r="A112" s="91"/>
      <c r="B112" s="96"/>
      <c r="C112" s="91"/>
      <c r="D112" s="227">
        <f>Jan!D112+Fev!D112+Mar!D112+Abr!D112+Mai!D112+Jun!D112+Jul!D112+Ago!D112+Set!D112+Out!D112+Nov!D112+Dez!D112</f>
        <v>0</v>
      </c>
      <c r="E112" s="394"/>
      <c r="F112" s="91"/>
      <c r="G112" s="227">
        <f>Jan!G112+Fev!G112+Mar!G112+Abr!G112+Mai!G112+Jun!G112+Jul!G112+Ago!G112+Set!G112+Out!G112+Nov!G112+Dez!G112</f>
        <v>0</v>
      </c>
      <c r="H112" s="227">
        <f>Jan!H112+Fev!H112+Mar!H112+Abr!H112+Mai!H112+Jun!H112+Jul!H112+Ago!H112+Set!H112+Out!H112+Nov!H112+Dez!H112</f>
        <v>0</v>
      </c>
      <c r="I112" s="394"/>
      <c r="J112" s="91"/>
      <c r="K112" s="100" t="str">
        <f t="shared" si="16"/>
        <v/>
      </c>
      <c r="L112" s="94"/>
      <c r="M112" s="101" t="str">
        <f t="shared" si="17"/>
        <v/>
      </c>
      <c r="N112" s="93"/>
    </row>
    <row r="113" spans="1:14" ht="13.5" thickBot="1" x14ac:dyDescent="0.25">
      <c r="A113" s="91"/>
      <c r="B113" s="140"/>
      <c r="C113" s="91"/>
      <c r="D113" s="227">
        <f>Jan!D113+Fev!D113+Mar!D113+Abr!D113+Mai!D113+Jun!D113+Jul!D113+Ago!D113+Set!D113+Out!D113+Nov!D113+Dez!D113</f>
        <v>0</v>
      </c>
      <c r="E113" s="395"/>
      <c r="F113" s="91"/>
      <c r="G113" s="227">
        <f>Jan!G113+Fev!G113+Mar!G113+Abr!G113+Mai!G113+Jun!G113+Jul!G113+Ago!G113+Set!G113+Out!G113+Nov!G113+Dez!G113</f>
        <v>0</v>
      </c>
      <c r="H113" s="227">
        <f>Jan!H113+Fev!H113+Mar!H113+Abr!H113+Mai!H113+Jun!H113+Jul!H113+Ago!H113+Set!H113+Out!H113+Nov!H113+Dez!H113</f>
        <v>0</v>
      </c>
      <c r="I113" s="395"/>
      <c r="J113" s="91"/>
      <c r="K113" s="100" t="str">
        <f t="shared" si="16"/>
        <v/>
      </c>
      <c r="L113" s="94"/>
      <c r="M113" s="101" t="str">
        <f t="shared" si="17"/>
        <v/>
      </c>
      <c r="N113" s="93"/>
    </row>
    <row r="114" spans="1:14" ht="13.5" thickBot="1" x14ac:dyDescent="0.25">
      <c r="A114" s="91"/>
      <c r="B114" s="203" t="s">
        <v>55</v>
      </c>
      <c r="C114" s="128"/>
      <c r="D114" s="208">
        <f>SUM(D103:D113)</f>
        <v>0</v>
      </c>
      <c r="E114" s="231"/>
      <c r="F114" s="128"/>
      <c r="G114" s="208">
        <f>SUM(G103:G113)</f>
        <v>0</v>
      </c>
      <c r="H114" s="209">
        <f>SUM(H103:H113)</f>
        <v>0</v>
      </c>
      <c r="I114" s="205">
        <f>G114+H114</f>
        <v>0</v>
      </c>
      <c r="J114" s="128"/>
      <c r="K114" s="192" t="str">
        <f>IF(D114=0,"",D114-I114)</f>
        <v/>
      </c>
      <c r="L114" s="145"/>
      <c r="M114" s="210"/>
      <c r="N114" s="93"/>
    </row>
    <row r="115" spans="1:14" ht="3.75" customHeight="1" thickBot="1" x14ac:dyDescent="0.25">
      <c r="A115" s="91"/>
      <c r="B115" s="132"/>
      <c r="C115" s="6"/>
      <c r="D115" s="133"/>
      <c r="E115" s="134"/>
      <c r="F115" s="135"/>
      <c r="G115" s="136"/>
      <c r="H115" s="136"/>
      <c r="I115" s="136"/>
      <c r="J115" s="135"/>
      <c r="K115" s="136"/>
      <c r="L115" s="135"/>
      <c r="M115" s="137"/>
      <c r="N115" s="93"/>
    </row>
    <row r="116" spans="1:14" ht="26.25" thickBot="1" x14ac:dyDescent="0.25">
      <c r="A116" s="91"/>
      <c r="B116" s="196" t="s">
        <v>56</v>
      </c>
      <c r="C116" s="92"/>
      <c r="D116" s="206" t="s">
        <v>10</v>
      </c>
      <c r="E116" s="204" t="s">
        <v>11</v>
      </c>
      <c r="F116" s="92"/>
      <c r="G116" s="357" t="str">
        <f>IF(I128=0,"",IF(D128=0,"Preencher coluna Orçamento para melhor funcionamento da Planilha.",IF(I128&lt;(D128*80%),"Sinal Verde - Abaixo do Orçado",IF(D128=I128,"Sinal Amarelo - Igual ao Orçado",IF(D128&gt;I128,"Sinal Amarelo - Próximo ao Orçado","Sinal Vermelho - Passou do Orçado")))))</f>
        <v/>
      </c>
      <c r="H116" s="358"/>
      <c r="I116" s="204" t="s">
        <v>11</v>
      </c>
      <c r="J116" s="92"/>
      <c r="K116" s="198" t="s">
        <v>10</v>
      </c>
      <c r="L116" s="138"/>
      <c r="M116" s="198" t="s">
        <v>107</v>
      </c>
      <c r="N116" s="93"/>
    </row>
    <row r="117" spans="1:14" ht="12.75" customHeight="1" x14ac:dyDescent="0.2">
      <c r="A117" s="91"/>
      <c r="B117" s="121"/>
      <c r="C117" s="91"/>
      <c r="D117" s="227">
        <f>Jan!D117+Fev!D117+Mar!D117+Abr!D117+Mai!D117+Jun!D117+Jul!D117+Ago!D117+Set!D117+Out!D117+Nov!D117+Dez!D117</f>
        <v>0</v>
      </c>
      <c r="E117" s="393" t="str">
        <f>IF(D128=0,"",D128/D130)</f>
        <v/>
      </c>
      <c r="F117" s="91"/>
      <c r="G117" s="227">
        <f>Jan!G117+Fev!G117+Mar!G117+Abr!G117+Mai!G117+Jun!G117+Jul!G117+Ago!G117+Set!G117+Out!G117+Nov!G117+Dez!G117</f>
        <v>0</v>
      </c>
      <c r="H117" s="227">
        <f>Jan!H117+Fev!H117+Mar!H117+Abr!H117+Mai!H117+Jun!H117+Jul!H117+Ago!H117+Set!H117+Out!H117+Nov!H117+Dez!H117</f>
        <v>0</v>
      </c>
      <c r="I117" s="393" t="str">
        <f>IF(I128=0,"",I128/I130)</f>
        <v/>
      </c>
      <c r="J117" s="91"/>
      <c r="K117" s="100" t="str">
        <f t="shared" ref="K117:K127" si="18">IF(D117=0,"",(D117-G117-H117))</f>
        <v/>
      </c>
      <c r="L117" s="94"/>
      <c r="M117" s="101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93"/>
    </row>
    <row r="118" spans="1:14" x14ac:dyDescent="0.2">
      <c r="A118" s="91"/>
      <c r="B118" s="96"/>
      <c r="C118" s="91"/>
      <c r="D118" s="227">
        <f>Jan!D118+Fev!D118+Mar!D118+Abr!D118+Mai!D118+Jun!D118+Jul!D118+Ago!D118+Set!D118+Out!D118+Nov!D118+Dez!D118</f>
        <v>0</v>
      </c>
      <c r="E118" s="394"/>
      <c r="F118" s="91"/>
      <c r="G118" s="227">
        <f>Jan!G118+Fev!G118+Mar!G118+Abr!G118+Mai!G118+Jun!G118+Jul!G118+Ago!G118+Set!G118+Out!G118+Nov!G118+Dez!G118</f>
        <v>0</v>
      </c>
      <c r="H118" s="227">
        <f>Jan!H118+Fev!H118+Mar!H118+Abr!H118+Mai!H118+Jun!H118+Jul!H118+Ago!H118+Set!H118+Out!H118+Nov!H118+Dez!H118</f>
        <v>0</v>
      </c>
      <c r="I118" s="394"/>
      <c r="J118" s="91"/>
      <c r="K118" s="100" t="str">
        <f t="shared" si="18"/>
        <v/>
      </c>
      <c r="L118" s="94"/>
      <c r="M118" s="101" t="str">
        <f t="shared" si="19"/>
        <v/>
      </c>
      <c r="N118" s="93"/>
    </row>
    <row r="119" spans="1:14" ht="12.75" customHeight="1" x14ac:dyDescent="0.2">
      <c r="A119" s="91"/>
      <c r="B119" s="96"/>
      <c r="C119" s="91"/>
      <c r="D119" s="227">
        <f>Jan!D119+Fev!D119+Mar!D119+Abr!D119+Mai!D119+Jun!D119+Jul!D119+Ago!D119+Set!D119+Out!D119+Nov!D119+Dez!D119</f>
        <v>0</v>
      </c>
      <c r="E119" s="394"/>
      <c r="F119" s="91"/>
      <c r="G119" s="227">
        <f>Jan!G119+Fev!G119+Mar!G119+Abr!G119+Mai!G119+Jun!G119+Jul!G119+Ago!G119+Set!G119+Out!G119+Nov!G119+Dez!G119</f>
        <v>0</v>
      </c>
      <c r="H119" s="227">
        <f>Jan!H119+Fev!H119+Mar!H119+Abr!H119+Mai!H119+Jun!H119+Jul!H119+Ago!H119+Set!H119+Out!H119+Nov!H119+Dez!H119</f>
        <v>0</v>
      </c>
      <c r="I119" s="394"/>
      <c r="J119" s="91"/>
      <c r="K119" s="100" t="str">
        <f t="shared" si="18"/>
        <v/>
      </c>
      <c r="L119" s="94"/>
      <c r="M119" s="101" t="str">
        <f t="shared" si="19"/>
        <v/>
      </c>
      <c r="N119" s="93"/>
    </row>
    <row r="120" spans="1:14" ht="12.75" customHeight="1" x14ac:dyDescent="0.2">
      <c r="A120" s="91"/>
      <c r="B120" s="96"/>
      <c r="C120" s="91"/>
      <c r="D120" s="227">
        <f>Jan!D120+Fev!D120+Mar!D120+Abr!D120+Mai!D120+Jun!D120+Jul!D120+Ago!D120+Set!D120+Out!D120+Nov!D120+Dez!D120</f>
        <v>0</v>
      </c>
      <c r="E120" s="394"/>
      <c r="F120" s="91"/>
      <c r="G120" s="227">
        <f>Jan!G120+Fev!G120+Mar!G120+Abr!G120+Mai!G120+Jun!G120+Jul!G120+Ago!G120+Set!G120+Out!G120+Nov!G120+Dez!G120</f>
        <v>0</v>
      </c>
      <c r="H120" s="227">
        <f>Jan!H120+Fev!H120+Mar!H120+Abr!H120+Mai!H120+Jun!H120+Jul!H120+Ago!H120+Set!H120+Out!H120+Nov!H120+Dez!H120</f>
        <v>0</v>
      </c>
      <c r="I120" s="394"/>
      <c r="J120" s="91"/>
      <c r="K120" s="100" t="str">
        <f t="shared" si="18"/>
        <v/>
      </c>
      <c r="L120" s="94"/>
      <c r="M120" s="101" t="str">
        <f t="shared" si="19"/>
        <v/>
      </c>
      <c r="N120" s="93"/>
    </row>
    <row r="121" spans="1:14" ht="12.75" customHeight="1" x14ac:dyDescent="0.2">
      <c r="A121" s="91"/>
      <c r="B121" s="96"/>
      <c r="C121" s="91"/>
      <c r="D121" s="227">
        <f>Jan!D121+Fev!D121+Mar!D121+Abr!D121+Mai!D121+Jun!D121+Jul!D121+Ago!D121+Set!D121+Out!D121+Nov!D121+Dez!D121</f>
        <v>0</v>
      </c>
      <c r="E121" s="394"/>
      <c r="F121" s="91"/>
      <c r="G121" s="227">
        <f>Jan!G121+Fev!G121+Mar!G121+Abr!G121+Mai!G121+Jun!G121+Jul!G121+Ago!G121+Set!G121+Out!G121+Nov!G121+Dez!G121</f>
        <v>0</v>
      </c>
      <c r="H121" s="227">
        <f>Jan!H121+Fev!H121+Mar!H121+Abr!H121+Mai!H121+Jun!H121+Jul!H121+Ago!H121+Set!H121+Out!H121+Nov!H121+Dez!H121</f>
        <v>0</v>
      </c>
      <c r="I121" s="394"/>
      <c r="J121" s="91"/>
      <c r="K121" s="100" t="str">
        <f t="shared" si="18"/>
        <v/>
      </c>
      <c r="L121" s="94"/>
      <c r="M121" s="101" t="str">
        <f t="shared" si="19"/>
        <v/>
      </c>
      <c r="N121" s="93"/>
    </row>
    <row r="122" spans="1:14" ht="12.75" customHeight="1" x14ac:dyDescent="0.2">
      <c r="A122" s="91"/>
      <c r="B122" s="96"/>
      <c r="C122" s="91"/>
      <c r="D122" s="227">
        <f>Jan!D122+Fev!D122+Mar!D122+Abr!D122+Mai!D122+Jun!D122+Jul!D122+Ago!D122+Set!D122+Out!D122+Nov!D122+Dez!D122</f>
        <v>0</v>
      </c>
      <c r="E122" s="394"/>
      <c r="F122" s="91"/>
      <c r="G122" s="227">
        <f>Jan!G122+Fev!G122+Mar!G122+Abr!G122+Mai!G122+Jun!G122+Jul!G122+Ago!G122+Set!G122+Out!G122+Nov!G122+Dez!G122</f>
        <v>0</v>
      </c>
      <c r="H122" s="227">
        <f>Jan!H122+Fev!H122+Mar!H122+Abr!H122+Mai!H122+Jun!H122+Jul!H122+Ago!H122+Set!H122+Out!H122+Nov!H122+Dez!H122</f>
        <v>0</v>
      </c>
      <c r="I122" s="394"/>
      <c r="J122" s="91"/>
      <c r="K122" s="100" t="str">
        <f t="shared" si="18"/>
        <v/>
      </c>
      <c r="L122" s="94"/>
      <c r="M122" s="101" t="str">
        <f t="shared" si="19"/>
        <v/>
      </c>
      <c r="N122" s="93"/>
    </row>
    <row r="123" spans="1:14" ht="12.75" customHeight="1" x14ac:dyDescent="0.2">
      <c r="A123" s="91"/>
      <c r="B123" s="96"/>
      <c r="C123" s="91"/>
      <c r="D123" s="227">
        <f>Jan!D123+Fev!D123+Mar!D123+Abr!D123+Mai!D123+Jun!D123+Jul!D123+Ago!D123+Set!D123+Out!D123+Nov!D123+Dez!D123</f>
        <v>0</v>
      </c>
      <c r="E123" s="394"/>
      <c r="F123" s="91"/>
      <c r="G123" s="227">
        <f>Jan!G123+Fev!G123+Mar!G123+Abr!G123+Mai!G123+Jun!G123+Jul!G123+Ago!G123+Set!G123+Out!G123+Nov!G123+Dez!G123</f>
        <v>0</v>
      </c>
      <c r="H123" s="227">
        <f>Jan!H123+Fev!H123+Mar!H123+Abr!H123+Mai!H123+Jun!H123+Jul!H123+Ago!H123+Set!H123+Out!H123+Nov!H123+Dez!H123</f>
        <v>0</v>
      </c>
      <c r="I123" s="394"/>
      <c r="J123" s="91"/>
      <c r="K123" s="100" t="str">
        <f t="shared" si="18"/>
        <v/>
      </c>
      <c r="L123" s="94"/>
      <c r="M123" s="101" t="str">
        <f t="shared" si="19"/>
        <v/>
      </c>
      <c r="N123" s="93"/>
    </row>
    <row r="124" spans="1:14" ht="12.75" customHeight="1" x14ac:dyDescent="0.2">
      <c r="A124" s="91"/>
      <c r="B124" s="96"/>
      <c r="C124" s="91"/>
      <c r="D124" s="227">
        <f>Jan!D124+Fev!D124+Mar!D124+Abr!D124+Mai!D124+Jun!D124+Jul!D124+Ago!D124+Set!D124+Out!D124+Nov!D124+Dez!D124</f>
        <v>0</v>
      </c>
      <c r="E124" s="394"/>
      <c r="F124" s="91"/>
      <c r="G124" s="227">
        <f>Jan!G124+Fev!G124+Mar!G124+Abr!G124+Mai!G124+Jun!G124+Jul!G124+Ago!G124+Set!G124+Out!G124+Nov!G124+Dez!G124</f>
        <v>0</v>
      </c>
      <c r="H124" s="227">
        <f>Jan!H124+Fev!H124+Mar!H124+Abr!H124+Mai!H124+Jun!H124+Jul!H124+Ago!H124+Set!H124+Out!H124+Nov!H124+Dez!H124</f>
        <v>0</v>
      </c>
      <c r="I124" s="394"/>
      <c r="J124" s="91"/>
      <c r="K124" s="100" t="str">
        <f t="shared" si="18"/>
        <v/>
      </c>
      <c r="L124" s="94"/>
      <c r="M124" s="101" t="str">
        <f t="shared" si="19"/>
        <v/>
      </c>
      <c r="N124" s="93"/>
    </row>
    <row r="125" spans="1:14" ht="12.75" customHeight="1" x14ac:dyDescent="0.2">
      <c r="A125" s="91"/>
      <c r="B125" s="96"/>
      <c r="C125" s="91"/>
      <c r="D125" s="227">
        <f>Jan!D125+Fev!D125+Mar!D125+Abr!D125+Mai!D125+Jun!D125+Jul!D125+Ago!D125+Set!D125+Out!D125+Nov!D125+Dez!D125</f>
        <v>0</v>
      </c>
      <c r="E125" s="394"/>
      <c r="F125" s="91"/>
      <c r="G125" s="227">
        <f>Jan!G125+Fev!G125+Mar!G125+Abr!G125+Mai!G125+Jun!G125+Jul!G125+Ago!G125+Set!G125+Out!G125+Nov!G125+Dez!G125</f>
        <v>0</v>
      </c>
      <c r="H125" s="227">
        <f>Jan!H125+Fev!H125+Mar!H125+Abr!H125+Mai!H125+Jun!H125+Jul!H125+Ago!H125+Set!H125+Out!H125+Nov!H125+Dez!H125</f>
        <v>0</v>
      </c>
      <c r="I125" s="394"/>
      <c r="J125" s="91"/>
      <c r="K125" s="100" t="str">
        <f t="shared" si="18"/>
        <v/>
      </c>
      <c r="L125" s="94"/>
      <c r="M125" s="101" t="str">
        <f t="shared" si="19"/>
        <v/>
      </c>
      <c r="N125" s="93"/>
    </row>
    <row r="126" spans="1:14" ht="12.75" customHeight="1" x14ac:dyDescent="0.2">
      <c r="A126" s="91"/>
      <c r="B126" s="96"/>
      <c r="C126" s="91"/>
      <c r="D126" s="227">
        <f>Jan!D126+Fev!D126+Mar!D126+Abr!D126+Mai!D126+Jun!D126+Jul!D126+Ago!D126+Set!D126+Out!D126+Nov!D126+Dez!D126</f>
        <v>0</v>
      </c>
      <c r="E126" s="394"/>
      <c r="F126" s="91"/>
      <c r="G126" s="227">
        <f>Jan!G126+Fev!G126+Mar!G126+Abr!G126+Mai!G126+Jun!G126+Jul!G126+Ago!G126+Set!G126+Out!G126+Nov!G126+Dez!G126</f>
        <v>0</v>
      </c>
      <c r="H126" s="227">
        <f>Jan!H126+Fev!H126+Mar!H126+Abr!H126+Mai!H126+Jun!H126+Jul!H126+Ago!H126+Set!H126+Out!H126+Nov!H126+Dez!H126</f>
        <v>0</v>
      </c>
      <c r="I126" s="394"/>
      <c r="J126" s="91"/>
      <c r="K126" s="100" t="str">
        <f t="shared" si="18"/>
        <v/>
      </c>
      <c r="L126" s="94"/>
      <c r="M126" s="101" t="str">
        <f t="shared" si="19"/>
        <v/>
      </c>
      <c r="N126" s="93"/>
    </row>
    <row r="127" spans="1:14" ht="13.5" customHeight="1" thickBot="1" x14ac:dyDescent="0.25">
      <c r="A127" s="91"/>
      <c r="B127" s="140"/>
      <c r="C127" s="91"/>
      <c r="D127" s="227">
        <f>Jan!D127+Fev!D127+Mar!D127+Abr!D127+Mai!D127+Jun!D127+Jul!D127+Ago!D127+Set!D127+Out!D127+Nov!D127+Dez!D127</f>
        <v>0</v>
      </c>
      <c r="E127" s="395"/>
      <c r="F127" s="91"/>
      <c r="G127" s="227">
        <f>Jan!G127+Fev!G127+Mar!G127+Abr!G127+Mai!G127+Jun!G127+Jul!G127+Ago!G127+Set!G127+Out!G127+Nov!G127+Dez!G127</f>
        <v>0</v>
      </c>
      <c r="H127" s="227">
        <f>Jan!H127+Fev!H127+Mar!H127+Abr!H127+Mai!H127+Jun!H127+Jul!H127+Ago!H127+Set!H127+Out!H127+Nov!H127+Dez!H127</f>
        <v>0</v>
      </c>
      <c r="I127" s="395"/>
      <c r="J127" s="91"/>
      <c r="K127" s="100" t="str">
        <f t="shared" si="18"/>
        <v/>
      </c>
      <c r="L127" s="94"/>
      <c r="M127" s="101" t="str">
        <f t="shared" si="19"/>
        <v/>
      </c>
      <c r="N127" s="93"/>
    </row>
    <row r="128" spans="1:14" ht="13.5" customHeight="1" thickBot="1" x14ac:dyDescent="0.25">
      <c r="A128" s="91"/>
      <c r="B128" s="203" t="s">
        <v>57</v>
      </c>
      <c r="C128" s="128"/>
      <c r="D128" s="208">
        <f>SUM(D117:D127)</f>
        <v>0</v>
      </c>
      <c r="E128" s="231"/>
      <c r="F128" s="128"/>
      <c r="G128" s="208">
        <f>SUM(G117:G127)</f>
        <v>0</v>
      </c>
      <c r="H128" s="209">
        <f>SUM(H117:H127)</f>
        <v>0</v>
      </c>
      <c r="I128" s="231">
        <f>G128+H128</f>
        <v>0</v>
      </c>
      <c r="J128" s="128"/>
      <c r="K128" s="192" t="str">
        <f>IF(D128=0,"",D128-I128)</f>
        <v/>
      </c>
      <c r="L128" s="145"/>
      <c r="M128" s="210"/>
      <c r="N128" s="93"/>
    </row>
    <row r="129" spans="1:15" ht="6.75" customHeight="1" thickBot="1" x14ac:dyDescent="0.25">
      <c r="A129" s="91"/>
      <c r="B129" s="132"/>
      <c r="C129" s="6"/>
      <c r="D129" s="133"/>
      <c r="E129" s="134"/>
      <c r="F129" s="135"/>
      <c r="G129" s="136"/>
      <c r="H129" s="136"/>
      <c r="I129" s="136"/>
      <c r="J129" s="135"/>
      <c r="K129" s="147"/>
      <c r="L129" s="135"/>
      <c r="M129" s="148"/>
      <c r="N129" s="93"/>
    </row>
    <row r="130" spans="1:15" x14ac:dyDescent="0.2">
      <c r="A130" s="91"/>
      <c r="B130" s="216" t="s">
        <v>58</v>
      </c>
      <c r="C130" s="92"/>
      <c r="D130" s="215">
        <f>D28+D39+D50+D62+D74+D89+D100+D114+D128</f>
        <v>0</v>
      </c>
      <c r="E130" s="214"/>
      <c r="F130" s="92"/>
      <c r="G130" s="215">
        <f>G28+G39+G50+G62+G74+G89+G100+G114+G128</f>
        <v>0</v>
      </c>
      <c r="H130" s="215">
        <f>H28+H39+H50+H62+H74+H89+H100+H114+H128</f>
        <v>0</v>
      </c>
      <c r="I130" s="214">
        <f>G130+H130</f>
        <v>0</v>
      </c>
      <c r="J130" s="92"/>
      <c r="K130" s="215" t="str">
        <f>IF(D130=0,"",D130-I130)</f>
        <v/>
      </c>
      <c r="L130" s="92"/>
      <c r="M130" s="213"/>
      <c r="N130" s="93"/>
    </row>
    <row r="131" spans="1:15" ht="6" customHeight="1" x14ac:dyDescent="0.2">
      <c r="A131" s="91"/>
      <c r="B131" s="149"/>
      <c r="C131" s="91"/>
      <c r="D131" s="150"/>
      <c r="E131" s="151"/>
      <c r="F131" s="91"/>
      <c r="G131" s="150"/>
      <c r="H131" s="152"/>
      <c r="I131" s="151"/>
      <c r="J131" s="91"/>
      <c r="K131" s="97"/>
      <c r="L131" s="91"/>
      <c r="M131" s="153"/>
      <c r="N131" s="93"/>
    </row>
    <row r="132" spans="1:15" ht="13.5" thickBot="1" x14ac:dyDescent="0.25">
      <c r="A132" s="91"/>
      <c r="B132" s="217" t="s">
        <v>59</v>
      </c>
      <c r="C132" s="128"/>
      <c r="D132" s="218">
        <f>D11-D130</f>
        <v>0</v>
      </c>
      <c r="E132" s="219"/>
      <c r="F132" s="128"/>
      <c r="G132" s="218">
        <f>G11-G130</f>
        <v>0</v>
      </c>
      <c r="H132" s="220">
        <f>H11-H130</f>
        <v>0</v>
      </c>
      <c r="I132" s="219">
        <f>G132+H132</f>
        <v>0</v>
      </c>
      <c r="J132" s="128"/>
      <c r="K132" s="218" t="str">
        <f>IF(D132=0,"",D132-I132)</f>
        <v/>
      </c>
      <c r="L132" s="128"/>
      <c r="M132" s="221"/>
      <c r="N132" s="93"/>
    </row>
    <row r="133" spans="1:15" ht="3.75" customHeight="1" thickBot="1" x14ac:dyDescent="0.25">
      <c r="A133" s="15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155"/>
    </row>
    <row r="134" spans="1:15" ht="7.5" customHeight="1" thickBo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"/>
    </row>
    <row r="135" spans="1:15" ht="3.75" customHeight="1" thickBot="1" x14ac:dyDescent="0.25">
      <c r="A135" s="88"/>
      <c r="B135" s="4"/>
      <c r="C135" s="156"/>
      <c r="D135" s="156"/>
      <c r="E135" s="156"/>
      <c r="F135" s="156"/>
      <c r="G135" s="4"/>
      <c r="H135" s="4"/>
      <c r="I135" s="4"/>
      <c r="J135" s="156"/>
      <c r="K135" s="156"/>
      <c r="L135" s="4"/>
      <c r="M135" s="156"/>
      <c r="N135" s="89"/>
    </row>
    <row r="136" spans="1:15" x14ac:dyDescent="0.2">
      <c r="A136" s="142"/>
      <c r="B136" s="390" t="s">
        <v>176</v>
      </c>
      <c r="C136" s="391"/>
      <c r="D136" s="391"/>
      <c r="E136" s="392"/>
      <c r="F136" s="93"/>
      <c r="G136" s="527" t="s">
        <v>60</v>
      </c>
      <c r="H136" s="528"/>
      <c r="I136" s="529"/>
      <c r="J136" s="91"/>
      <c r="K136" s="359" t="s">
        <v>182</v>
      </c>
      <c r="L136" s="360"/>
      <c r="M136" s="361"/>
      <c r="N136" s="93"/>
    </row>
    <row r="137" spans="1:15" x14ac:dyDescent="0.2">
      <c r="A137" s="142"/>
      <c r="B137" s="368" t="s">
        <v>124</v>
      </c>
      <c r="C137" s="369"/>
      <c r="D137" s="369"/>
      <c r="E137" s="370"/>
      <c r="F137" s="93"/>
      <c r="G137" s="552" t="str">
        <f>IF((G11+H11)=0,"",G11+H11)</f>
        <v/>
      </c>
      <c r="H137" s="584"/>
      <c r="I137" s="585"/>
      <c r="J137" s="91"/>
      <c r="K137" s="362"/>
      <c r="L137" s="363"/>
      <c r="M137" s="364"/>
      <c r="N137" s="93"/>
    </row>
    <row r="138" spans="1:15" x14ac:dyDescent="0.2">
      <c r="A138" s="142"/>
      <c r="B138" s="368" t="s">
        <v>61</v>
      </c>
      <c r="C138" s="369"/>
      <c r="D138" s="369"/>
      <c r="E138" s="370"/>
      <c r="F138" s="93"/>
      <c r="G138" s="406" t="str">
        <f>IF((G130+H130)=0,"",G130+H130)</f>
        <v/>
      </c>
      <c r="H138" s="586"/>
      <c r="I138" s="587"/>
      <c r="J138" s="91"/>
      <c r="K138" s="362"/>
      <c r="L138" s="363"/>
      <c r="M138" s="364"/>
      <c r="N138" s="93"/>
    </row>
    <row r="139" spans="1:15" ht="13.5" thickBot="1" x14ac:dyDescent="0.25">
      <c r="A139" s="142"/>
      <c r="B139" s="421" t="s">
        <v>125</v>
      </c>
      <c r="C139" s="422"/>
      <c r="D139" s="422"/>
      <c r="E139" s="423"/>
      <c r="F139" s="93"/>
      <c r="G139" s="515" t="str">
        <f>IF(I11=0,"",(IF(I130=0,"",(G137-G138))))</f>
        <v/>
      </c>
      <c r="H139" s="588"/>
      <c r="I139" s="589"/>
      <c r="J139" s="91"/>
      <c r="K139" s="362"/>
      <c r="L139" s="363"/>
      <c r="M139" s="364"/>
      <c r="N139" s="93"/>
    </row>
    <row r="140" spans="1:15" s="2" customFormat="1" ht="9" customHeight="1" thickBot="1" x14ac:dyDescent="0.25">
      <c r="A140" s="91"/>
      <c r="B140" s="3"/>
      <c r="C140" s="4"/>
      <c r="D140" s="1"/>
      <c r="E140" s="5"/>
      <c r="F140" s="91"/>
      <c r="G140" s="1"/>
      <c r="H140" s="1"/>
      <c r="I140" s="1"/>
      <c r="J140" s="91"/>
      <c r="K140" s="362"/>
      <c r="L140" s="363"/>
      <c r="M140" s="364"/>
      <c r="N140" s="93"/>
    </row>
    <row r="141" spans="1:15" s="2" customFormat="1" ht="15.75" x14ac:dyDescent="0.2">
      <c r="A141" s="91"/>
      <c r="B141" s="396" t="s">
        <v>177</v>
      </c>
      <c r="C141" s="397"/>
      <c r="D141" s="397"/>
      <c r="E141" s="398"/>
      <c r="F141" s="91"/>
      <c r="G141" s="578" t="str">
        <f>IF(G139="","",IF(G139&lt;0,"Toma de Conta Informa:",IF(G139=0,"Toma de Conta Informa:","Toma de Conta Informa:")))</f>
        <v/>
      </c>
      <c r="H141" s="579"/>
      <c r="I141" s="580"/>
      <c r="J141" s="91"/>
      <c r="K141" s="362"/>
      <c r="L141" s="363"/>
      <c r="M141" s="364"/>
      <c r="N141" s="93"/>
    </row>
    <row r="142" spans="1:15" s="1" customFormat="1" ht="16.5" thickBot="1" x14ac:dyDescent="0.25">
      <c r="A142" s="91"/>
      <c r="B142" s="399"/>
      <c r="C142" s="400"/>
      <c r="D142" s="400"/>
      <c r="E142" s="401"/>
      <c r="F142" s="91"/>
      <c r="G142" s="581" t="str">
        <f>IF(G139="","",IF(G139&lt;0,"Atenção - Resultado Anual Negativo",IF(G139=0,"Nem Positivo nem Negativo - No Limite","Parabéns - Resultado Anual Positivo")))</f>
        <v/>
      </c>
      <c r="H142" s="582"/>
      <c r="I142" s="583"/>
      <c r="J142" s="91"/>
      <c r="K142" s="365"/>
      <c r="L142" s="366"/>
      <c r="M142" s="367"/>
      <c r="N142" s="93"/>
    </row>
    <row r="143" spans="1:15" s="2" customFormat="1" ht="3.75" customHeight="1" thickBot="1" x14ac:dyDescent="0.25">
      <c r="A143" s="154"/>
      <c r="B143" s="143"/>
      <c r="C143" s="143"/>
      <c r="D143" s="143"/>
      <c r="E143" s="143"/>
      <c r="F143" s="143"/>
      <c r="G143" s="4"/>
      <c r="H143" s="4"/>
      <c r="I143" s="4"/>
      <c r="J143" s="143"/>
      <c r="K143" s="143"/>
      <c r="L143" s="143"/>
      <c r="M143" s="143"/>
      <c r="N143" s="155"/>
    </row>
    <row r="144" spans="1:15" s="2" customFormat="1" ht="7.5" customHeight="1" thickBot="1" x14ac:dyDescent="0.25">
      <c r="A144" s="157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5"/>
      <c r="N144" s="5"/>
    </row>
    <row r="145" spans="1:14" ht="3.75" customHeight="1" thickBot="1" x14ac:dyDescent="0.25">
      <c r="A145" s="88"/>
      <c r="B145" s="156"/>
      <c r="C145" s="4"/>
      <c r="D145" s="156"/>
      <c r="E145" s="156"/>
      <c r="F145" s="156"/>
      <c r="G145" s="4"/>
      <c r="H145" s="4"/>
      <c r="I145" s="4"/>
      <c r="J145" s="156"/>
      <c r="K145" s="156"/>
      <c r="L145" s="4"/>
      <c r="M145" s="156"/>
      <c r="N145" s="89"/>
    </row>
    <row r="146" spans="1:14" ht="12.75" customHeight="1" x14ac:dyDescent="0.2">
      <c r="A146" s="91"/>
      <c r="B146" s="504"/>
      <c r="C146" s="505"/>
      <c r="D146" s="505"/>
      <c r="E146" s="506"/>
      <c r="F146" s="91"/>
      <c r="G146" s="158"/>
      <c r="H146" s="160"/>
      <c r="I146" s="161"/>
      <c r="J146" s="91"/>
      <c r="K146" s="543" t="s">
        <v>69</v>
      </c>
      <c r="L146" s="544"/>
      <c r="M146" s="545"/>
      <c r="N146" s="93"/>
    </row>
    <row r="147" spans="1:14" ht="12.75" customHeight="1" x14ac:dyDescent="0.2">
      <c r="A147" s="91"/>
      <c r="B147" s="507"/>
      <c r="C147" s="508"/>
      <c r="D147" s="508"/>
      <c r="E147" s="509"/>
      <c r="F147" s="91"/>
      <c r="G147" s="165"/>
      <c r="H147" s="2"/>
      <c r="I147" s="166"/>
      <c r="J147" s="91"/>
      <c r="K147" s="546"/>
      <c r="L147" s="547"/>
      <c r="M147" s="548"/>
      <c r="N147" s="93"/>
    </row>
    <row r="148" spans="1:14" ht="12.75" customHeight="1" x14ac:dyDescent="0.2">
      <c r="A148" s="91"/>
      <c r="B148" s="507"/>
      <c r="C148" s="508"/>
      <c r="D148" s="508"/>
      <c r="E148" s="509"/>
      <c r="F148" s="91"/>
      <c r="G148" s="165"/>
      <c r="H148" s="2"/>
      <c r="I148" s="166"/>
      <c r="J148" s="91"/>
      <c r="K148" s="546"/>
      <c r="L148" s="547"/>
      <c r="M148" s="548"/>
      <c r="N148" s="93"/>
    </row>
    <row r="149" spans="1:14" ht="12.75" customHeight="1" x14ac:dyDescent="0.2">
      <c r="A149" s="91"/>
      <c r="B149" s="507"/>
      <c r="C149" s="508"/>
      <c r="D149" s="508"/>
      <c r="E149" s="509"/>
      <c r="F149" s="91"/>
      <c r="G149" s="165" t="s">
        <v>9</v>
      </c>
      <c r="H149" s="2">
        <f>I28</f>
        <v>0</v>
      </c>
      <c r="I149" s="166"/>
      <c r="J149" s="91"/>
      <c r="K149" s="546"/>
      <c r="L149" s="547"/>
      <c r="M149" s="548"/>
      <c r="N149" s="93"/>
    </row>
    <row r="150" spans="1:14" ht="12.75" customHeight="1" x14ac:dyDescent="0.2">
      <c r="A150" s="91"/>
      <c r="B150" s="507"/>
      <c r="C150" s="508"/>
      <c r="D150" s="508"/>
      <c r="E150" s="509"/>
      <c r="F150" s="91"/>
      <c r="G150" s="165" t="s">
        <v>23</v>
      </c>
      <c r="H150" s="2">
        <f>I39</f>
        <v>0</v>
      </c>
      <c r="I150" s="166"/>
      <c r="J150" s="91"/>
      <c r="K150" s="546"/>
      <c r="L150" s="547"/>
      <c r="M150" s="548"/>
      <c r="N150" s="93"/>
    </row>
    <row r="151" spans="1:14" ht="12.75" customHeight="1" x14ac:dyDescent="0.2">
      <c r="A151" s="91"/>
      <c r="B151" s="507"/>
      <c r="C151" s="508"/>
      <c r="D151" s="508"/>
      <c r="E151" s="509"/>
      <c r="F151" s="91"/>
      <c r="G151" s="165" t="s">
        <v>27</v>
      </c>
      <c r="H151" s="2">
        <f>I50</f>
        <v>0</v>
      </c>
      <c r="I151" s="166"/>
      <c r="J151" s="91"/>
      <c r="K151" s="546"/>
      <c r="L151" s="547"/>
      <c r="M151" s="548"/>
      <c r="N151" s="93"/>
    </row>
    <row r="152" spans="1:14" ht="12.75" customHeight="1" x14ac:dyDescent="0.2">
      <c r="A152" s="91"/>
      <c r="B152" s="507"/>
      <c r="C152" s="508"/>
      <c r="D152" s="508"/>
      <c r="E152" s="509"/>
      <c r="F152" s="91"/>
      <c r="G152" s="165" t="s">
        <v>121</v>
      </c>
      <c r="H152" s="2">
        <f>I62</f>
        <v>0</v>
      </c>
      <c r="I152" s="166"/>
      <c r="J152" s="91"/>
      <c r="K152" s="546"/>
      <c r="L152" s="547"/>
      <c r="M152" s="548"/>
      <c r="N152" s="93"/>
    </row>
    <row r="153" spans="1:14" ht="12.75" customHeight="1" x14ac:dyDescent="0.2">
      <c r="A153" s="91"/>
      <c r="B153" s="507"/>
      <c r="C153" s="508"/>
      <c r="D153" s="508"/>
      <c r="E153" s="509"/>
      <c r="F153" s="91"/>
      <c r="G153" s="165" t="s">
        <v>70</v>
      </c>
      <c r="H153" s="2">
        <f>I74</f>
        <v>0</v>
      </c>
      <c r="I153" s="166"/>
      <c r="J153" s="91"/>
      <c r="K153" s="546"/>
      <c r="L153" s="547"/>
      <c r="M153" s="548"/>
      <c r="N153" s="93"/>
    </row>
    <row r="154" spans="1:14" ht="12.75" customHeight="1" x14ac:dyDescent="0.2">
      <c r="A154" s="91"/>
      <c r="B154" s="507"/>
      <c r="C154" s="508"/>
      <c r="D154" s="508"/>
      <c r="E154" s="509"/>
      <c r="F154" s="91"/>
      <c r="G154" s="165" t="s">
        <v>122</v>
      </c>
      <c r="H154" s="2">
        <f>I89</f>
        <v>0</v>
      </c>
      <c r="I154" s="166"/>
      <c r="J154" s="91"/>
      <c r="K154" s="546"/>
      <c r="L154" s="547"/>
      <c r="M154" s="548"/>
      <c r="N154" s="93"/>
    </row>
    <row r="155" spans="1:14" ht="12.75" customHeight="1" x14ac:dyDescent="0.2">
      <c r="A155" s="91"/>
      <c r="B155" s="507"/>
      <c r="C155" s="508"/>
      <c r="D155" s="508"/>
      <c r="E155" s="509"/>
      <c r="F155" s="91"/>
      <c r="G155" s="165" t="s">
        <v>50</v>
      </c>
      <c r="H155" s="2">
        <f>I100</f>
        <v>0</v>
      </c>
      <c r="I155" s="166"/>
      <c r="J155" s="91"/>
      <c r="K155" s="546"/>
      <c r="L155" s="547"/>
      <c r="M155" s="548"/>
      <c r="N155" s="93"/>
    </row>
    <row r="156" spans="1:14" ht="12.75" customHeight="1" x14ac:dyDescent="0.2">
      <c r="A156" s="91"/>
      <c r="B156" s="507"/>
      <c r="C156" s="508"/>
      <c r="D156" s="508"/>
      <c r="E156" s="509"/>
      <c r="F156" s="91"/>
      <c r="G156" s="165" t="s">
        <v>117</v>
      </c>
      <c r="H156" s="2">
        <f>I114</f>
        <v>0</v>
      </c>
      <c r="I156" s="166"/>
      <c r="J156" s="91"/>
      <c r="K156" s="546"/>
      <c r="L156" s="547"/>
      <c r="M156" s="548"/>
      <c r="N156" s="93"/>
    </row>
    <row r="157" spans="1:14" ht="12.75" customHeight="1" x14ac:dyDescent="0.2">
      <c r="A157" s="91"/>
      <c r="B157" s="507"/>
      <c r="C157" s="508"/>
      <c r="D157" s="508"/>
      <c r="E157" s="509"/>
      <c r="F157" s="91"/>
      <c r="G157" s="165" t="s">
        <v>71</v>
      </c>
      <c r="H157" s="2">
        <f>I128</f>
        <v>0</v>
      </c>
      <c r="I157" s="166"/>
      <c r="J157" s="91"/>
      <c r="K157" s="546"/>
      <c r="L157" s="547"/>
      <c r="M157" s="548"/>
      <c r="N157" s="93"/>
    </row>
    <row r="158" spans="1:14" ht="12.75" customHeight="1" x14ac:dyDescent="0.2">
      <c r="A158" s="91"/>
      <c r="B158" s="507"/>
      <c r="C158" s="508"/>
      <c r="D158" s="508"/>
      <c r="E158" s="509"/>
      <c r="F158" s="91"/>
      <c r="G158" s="165"/>
      <c r="H158" s="2"/>
      <c r="I158" s="166"/>
      <c r="J158" s="91"/>
      <c r="K158" s="546"/>
      <c r="L158" s="547"/>
      <c r="M158" s="548"/>
      <c r="N158" s="93"/>
    </row>
    <row r="159" spans="1:14" ht="13.5" customHeight="1" thickBot="1" x14ac:dyDescent="0.25">
      <c r="A159" s="128"/>
      <c r="B159" s="510"/>
      <c r="C159" s="511"/>
      <c r="D159" s="511"/>
      <c r="E159" s="512"/>
      <c r="F159" s="128"/>
      <c r="G159" s="167"/>
      <c r="H159" s="168"/>
      <c r="I159" s="169"/>
      <c r="J159" s="128"/>
      <c r="K159" s="549"/>
      <c r="L159" s="550"/>
      <c r="M159" s="551"/>
      <c r="N159" s="155"/>
    </row>
    <row r="160" spans="1:14" ht="3" customHeight="1" thickBot="1" x14ac:dyDescent="0.25">
      <c r="A160" s="128"/>
      <c r="B160" s="22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230"/>
      <c r="N160" s="230"/>
    </row>
    <row r="161" spans="1:14" ht="12.75" customHeight="1" x14ac:dyDescent="0.2">
      <c r="A161" s="165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166"/>
    </row>
    <row r="162" spans="1:14" ht="12.75" customHeight="1" x14ac:dyDescent="0.2">
      <c r="A162" s="165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166"/>
    </row>
    <row r="163" spans="1:14" ht="12.75" customHeight="1" x14ac:dyDescent="0.2">
      <c r="A163" s="165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166"/>
    </row>
    <row r="164" spans="1:14" ht="12.75" customHeight="1" x14ac:dyDescent="0.2">
      <c r="A164" s="165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166"/>
    </row>
    <row r="165" spans="1:14" ht="12.75" customHeight="1" x14ac:dyDescent="0.2">
      <c r="A165" s="165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166"/>
    </row>
    <row r="166" spans="1:14" ht="24" customHeight="1" thickBot="1" x14ac:dyDescent="0.25">
      <c r="A166" s="167"/>
      <c r="B166" s="168"/>
      <c r="C166" s="168"/>
      <c r="D166" s="168"/>
      <c r="E166" s="168"/>
      <c r="F166" s="168"/>
      <c r="G166" s="168"/>
      <c r="H166" s="168"/>
      <c r="I166" s="168"/>
      <c r="J166" s="168"/>
      <c r="K166" s="168"/>
      <c r="L166" s="168"/>
      <c r="M166" s="168"/>
      <c r="N166" s="169"/>
    </row>
    <row r="167" spans="1:14" ht="0.2" customHeight="1" x14ac:dyDescent="0.2"/>
  </sheetData>
  <sheetProtection algorithmName="SHA-512" hashValue="mNZ1V5dL8TzFqomU1oERY2H7QYpCE6DCgMr5DWzT6P7RImCZ4J/g6AYeCmBLHA+c63jCWhMaYmzxbI0zvSeA+A==" saltValue="AKBrqiIaEJzQlNwBa1KP/A==" spinCount="100000" sheet="1" objects="1" scenarios="1" selectLockedCells="1"/>
  <mergeCells count="50">
    <mergeCell ref="B146:E159"/>
    <mergeCell ref="K146:M159"/>
    <mergeCell ref="G141:I141"/>
    <mergeCell ref="G142:I142"/>
    <mergeCell ref="B136:E136"/>
    <mergeCell ref="G136:I136"/>
    <mergeCell ref="K136:M142"/>
    <mergeCell ref="B137:E137"/>
    <mergeCell ref="G137:I137"/>
    <mergeCell ref="B138:E138"/>
    <mergeCell ref="G138:I138"/>
    <mergeCell ref="B139:E139"/>
    <mergeCell ref="G139:I139"/>
    <mergeCell ref="B141:E142"/>
    <mergeCell ref="G64:H64"/>
    <mergeCell ref="E92:E99"/>
    <mergeCell ref="I92:I99"/>
    <mergeCell ref="E117:E127"/>
    <mergeCell ref="I117:I127"/>
    <mergeCell ref="E77:E88"/>
    <mergeCell ref="I77:I88"/>
    <mergeCell ref="G91:H91"/>
    <mergeCell ref="G116:H116"/>
    <mergeCell ref="G102:H102"/>
    <mergeCell ref="E103:E113"/>
    <mergeCell ref="I103:I113"/>
    <mergeCell ref="G76:H76"/>
    <mergeCell ref="E65:E73"/>
    <mergeCell ref="I65:I73"/>
    <mergeCell ref="G41:H41"/>
    <mergeCell ref="E42:E49"/>
    <mergeCell ref="I42:I49"/>
    <mergeCell ref="G52:H52"/>
    <mergeCell ref="E53:E61"/>
    <mergeCell ref="I53:I61"/>
    <mergeCell ref="G30:H30"/>
    <mergeCell ref="E31:E38"/>
    <mergeCell ref="I31:I38"/>
    <mergeCell ref="G2:H3"/>
    <mergeCell ref="G13:H13"/>
    <mergeCell ref="E14:E27"/>
    <mergeCell ref="I14:I27"/>
    <mergeCell ref="E2:E3"/>
    <mergeCell ref="K2:K3"/>
    <mergeCell ref="M2:M3"/>
    <mergeCell ref="I5:I10"/>
    <mergeCell ref="B12:M12"/>
    <mergeCell ref="I2:I3"/>
    <mergeCell ref="B2:B3"/>
    <mergeCell ref="D2:D3"/>
  </mergeCells>
  <phoneticPr fontId="43" type="noConversion"/>
  <conditionalFormatting sqref="G141">
    <cfRule type="cellIs" dxfId="8" priority="4" stopIfTrue="1" operator="equal">
      <formula>"Mark Contábil Informa:"</formula>
    </cfRule>
    <cfRule type="cellIs" dxfId="7" priority="5" stopIfTrue="1" operator="equal">
      <formula>"Mark Contábil Informa:"</formula>
    </cfRule>
    <cfRule type="cellIs" dxfId="6" priority="6" stopIfTrue="1" operator="equal">
      <formula>"Mark Contábil Informa:"</formula>
    </cfRule>
  </conditionalFormatting>
  <conditionalFormatting sqref="G142">
    <cfRule type="cellIs" dxfId="5" priority="7" stopIfTrue="1" operator="equal">
      <formula>"Atenção - Resultado Anual Negativo"</formula>
    </cfRule>
    <cfRule type="cellIs" dxfId="4" priority="8" stopIfTrue="1" operator="equal">
      <formula>"Parabéns - Resultado Anual Positivo"</formula>
    </cfRule>
    <cfRule type="cellIs" dxfId="3" priority="9" stopIfTrue="1" operator="equal">
      <formula>"Nem Positivo nem Negativo - No Limite"</formula>
    </cfRule>
  </conditionalFormatting>
  <conditionalFormatting sqref="G13:H13 G30:H30 G41:H41 G52:H52 G64:H64 G76:H76 G91:H91 G102:H102 G116:H116">
    <cfRule type="cellIs" dxfId="2" priority="1" stopIfTrue="1" operator="equal">
      <formula>"Sinal Verde - Abaixo do Orçado"</formula>
    </cfRule>
    <cfRule type="cellIs" dxfId="1" priority="2" stopIfTrue="1" operator="between">
      <formula>"Sinal Amarelo - Próximo ao Orçado"</formula>
      <formula>"Sinal Amarelo - Igual ao Orçado"</formula>
    </cfRule>
    <cfRule type="cellIs" dxfId="0" priority="3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9BAC2-3941-4160-BD47-545FAF8DC7D2}">
  <dimension ref="A1:M38"/>
  <sheetViews>
    <sheetView showGridLines="0" zoomScaleNormal="100" workbookViewId="0">
      <selection activeCell="C5" sqref="C5"/>
    </sheetView>
  </sheetViews>
  <sheetFormatPr defaultColWidth="0" defaultRowHeight="12.75" zeroHeight="1" x14ac:dyDescent="0.2"/>
  <cols>
    <col min="1" max="1" width="12.140625" style="21" customWidth="1"/>
    <col min="2" max="2" width="12.42578125" style="21" customWidth="1"/>
    <col min="3" max="3" width="14.42578125" style="21" customWidth="1"/>
    <col min="4" max="4" width="13.5703125" style="21" customWidth="1"/>
    <col min="5" max="5" width="9.140625" style="21" customWidth="1"/>
    <col min="6" max="6" width="5.5703125" style="21" customWidth="1"/>
    <col min="7" max="7" width="9.140625" style="21" customWidth="1"/>
    <col min="8" max="8" width="3.5703125" style="21" customWidth="1"/>
    <col min="9" max="13" width="9.140625" style="21" customWidth="1"/>
    <col min="14" max="14" width="0.140625" style="21" customWidth="1"/>
    <col min="15" max="16384" width="0" style="21" hidden="1"/>
  </cols>
  <sheetData>
    <row r="1" spans="1:13" s="18" customFormat="1" ht="27.75" customHeight="1" thickBot="1" x14ac:dyDescent="0.25">
      <c r="A1" s="590" t="s">
        <v>187</v>
      </c>
      <c r="B1" s="591"/>
      <c r="C1" s="591"/>
      <c r="D1" s="591"/>
      <c r="E1" s="591"/>
      <c r="F1" s="591"/>
      <c r="G1" s="591"/>
      <c r="H1" s="591"/>
      <c r="I1" s="591"/>
      <c r="J1" s="591"/>
      <c r="K1" s="591"/>
      <c r="L1" s="591"/>
      <c r="M1" s="592"/>
    </row>
    <row r="2" spans="1:13" ht="10.5" customHeight="1" x14ac:dyDescent="0.2">
      <c r="A2" s="593"/>
      <c r="B2" s="594"/>
      <c r="C2" s="594"/>
      <c r="D2" s="19"/>
      <c r="E2" s="19"/>
      <c r="F2" s="19"/>
      <c r="G2" s="19"/>
      <c r="H2" s="19"/>
      <c r="I2" s="19"/>
      <c r="J2" s="19"/>
      <c r="K2" s="19"/>
      <c r="L2" s="19"/>
      <c r="M2" s="20"/>
    </row>
    <row r="3" spans="1:13" x14ac:dyDescent="0.2">
      <c r="A3" s="65"/>
      <c r="B3" s="64"/>
      <c r="C3" s="64"/>
      <c r="D3" s="64"/>
      <c r="E3" s="19"/>
      <c r="F3" s="19"/>
      <c r="G3" s="19"/>
      <c r="H3" s="19"/>
      <c r="I3" s="19"/>
      <c r="J3" s="19"/>
      <c r="K3" s="19"/>
      <c r="L3" s="19"/>
      <c r="M3" s="20"/>
    </row>
    <row r="4" spans="1:13" x14ac:dyDescent="0.2">
      <c r="A4" s="31" t="s">
        <v>132</v>
      </c>
      <c r="B4" s="32" t="s">
        <v>133</v>
      </c>
      <c r="C4" s="32" t="s">
        <v>134</v>
      </c>
      <c r="D4" s="33" t="s">
        <v>135</v>
      </c>
      <c r="E4" s="19"/>
      <c r="F4" s="19"/>
      <c r="G4" s="19"/>
      <c r="H4" s="19"/>
      <c r="I4" s="19"/>
      <c r="J4" s="19"/>
      <c r="K4" s="19"/>
      <c r="L4" s="19"/>
      <c r="M4" s="20"/>
    </row>
    <row r="5" spans="1:13" x14ac:dyDescent="0.2">
      <c r="A5" s="31" t="s">
        <v>94</v>
      </c>
      <c r="B5" s="34" t="str">
        <f>Jan!G137</f>
        <v/>
      </c>
      <c r="C5" s="34" t="str">
        <f>Jan!G138</f>
        <v/>
      </c>
      <c r="D5" s="35" t="e">
        <f>B5-C5</f>
        <v>#VALUE!</v>
      </c>
      <c r="E5" s="19"/>
      <c r="F5" s="19"/>
      <c r="G5" s="19"/>
      <c r="H5" s="19"/>
      <c r="I5" s="19"/>
      <c r="J5" s="19"/>
      <c r="K5" s="19"/>
      <c r="L5" s="19"/>
      <c r="M5" s="20"/>
    </row>
    <row r="6" spans="1:13" x14ac:dyDescent="0.2">
      <c r="A6" s="31" t="s">
        <v>95</v>
      </c>
      <c r="B6" s="34" t="str">
        <f>Fev!G137</f>
        <v/>
      </c>
      <c r="C6" s="34" t="str">
        <f>Fev!G138</f>
        <v/>
      </c>
      <c r="D6" s="35" t="e">
        <f t="shared" ref="D6:D16" si="0">B6-C6</f>
        <v>#VALUE!</v>
      </c>
      <c r="E6" s="19"/>
      <c r="F6" s="19"/>
      <c r="G6" s="19"/>
      <c r="H6" s="19"/>
      <c r="I6" s="19"/>
      <c r="J6" s="19"/>
      <c r="K6" s="19"/>
      <c r="L6" s="19"/>
      <c r="M6" s="20"/>
    </row>
    <row r="7" spans="1:13" x14ac:dyDescent="0.2">
      <c r="A7" s="31" t="s">
        <v>96</v>
      </c>
      <c r="B7" s="34" t="str">
        <f>Mar!G137</f>
        <v/>
      </c>
      <c r="C7" s="34" t="str">
        <f>Mar!G138</f>
        <v/>
      </c>
      <c r="D7" s="35" t="e">
        <f t="shared" si="0"/>
        <v>#VALUE!</v>
      </c>
      <c r="E7" s="19"/>
      <c r="F7" s="19"/>
      <c r="G7" s="19"/>
      <c r="H7" s="19"/>
      <c r="I7" s="19"/>
      <c r="J7" s="19"/>
      <c r="K7" s="19"/>
      <c r="L7" s="19"/>
      <c r="M7" s="20"/>
    </row>
    <row r="8" spans="1:13" x14ac:dyDescent="0.2">
      <c r="A8" s="31" t="s">
        <v>97</v>
      </c>
      <c r="B8" s="34" t="str">
        <f>Abr!G137</f>
        <v/>
      </c>
      <c r="C8" s="34" t="str">
        <f>Abr!G138</f>
        <v/>
      </c>
      <c r="D8" s="35" t="e">
        <f t="shared" si="0"/>
        <v>#VALUE!</v>
      </c>
      <c r="E8" s="19"/>
      <c r="F8" s="19"/>
      <c r="G8" s="19"/>
      <c r="H8" s="19"/>
      <c r="I8" s="19"/>
      <c r="J8" s="19"/>
      <c r="K8" s="19"/>
      <c r="L8" s="19"/>
      <c r="M8" s="20"/>
    </row>
    <row r="9" spans="1:13" x14ac:dyDescent="0.2">
      <c r="A9" s="31" t="s">
        <v>98</v>
      </c>
      <c r="B9" s="34" t="str">
        <f>Mai!G137</f>
        <v/>
      </c>
      <c r="C9" s="34" t="str">
        <f>Mai!G138</f>
        <v/>
      </c>
      <c r="D9" s="35" t="e">
        <f t="shared" si="0"/>
        <v>#VALUE!</v>
      </c>
      <c r="E9" s="19"/>
      <c r="F9" s="19"/>
      <c r="G9" s="19"/>
      <c r="H9" s="19"/>
      <c r="I9" s="19"/>
      <c r="J9" s="19"/>
      <c r="K9" s="19"/>
      <c r="L9" s="19"/>
      <c r="M9" s="20"/>
    </row>
    <row r="10" spans="1:13" x14ac:dyDescent="0.2">
      <c r="A10" s="31" t="s">
        <v>99</v>
      </c>
      <c r="B10" s="34" t="str">
        <f>Jun!G137</f>
        <v/>
      </c>
      <c r="C10" s="34" t="str">
        <f>Jun!G138</f>
        <v/>
      </c>
      <c r="D10" s="35" t="e">
        <f t="shared" si="0"/>
        <v>#VALUE!</v>
      </c>
      <c r="E10" s="19"/>
      <c r="F10" s="19"/>
      <c r="G10" s="19"/>
      <c r="H10" s="19"/>
      <c r="I10" s="19"/>
      <c r="J10" s="19"/>
      <c r="K10" s="19"/>
      <c r="L10" s="19"/>
      <c r="M10" s="20"/>
    </row>
    <row r="11" spans="1:13" x14ac:dyDescent="0.2">
      <c r="A11" s="31" t="s">
        <v>100</v>
      </c>
      <c r="B11" s="34" t="str">
        <f>Jul!G137</f>
        <v/>
      </c>
      <c r="C11" s="34" t="str">
        <f>Jul!G138</f>
        <v/>
      </c>
      <c r="D11" s="35" t="e">
        <f t="shared" si="0"/>
        <v>#VALUE!</v>
      </c>
      <c r="E11" s="19"/>
      <c r="F11" s="19"/>
      <c r="G11" s="19"/>
      <c r="H11" s="19"/>
      <c r="I11" s="19"/>
      <c r="J11" s="19"/>
      <c r="K11" s="19"/>
      <c r="L11" s="19"/>
      <c r="M11" s="20"/>
    </row>
    <row r="12" spans="1:13" x14ac:dyDescent="0.2">
      <c r="A12" s="31" t="s">
        <v>101</v>
      </c>
      <c r="B12" s="34" t="str">
        <f>Ago!G137</f>
        <v/>
      </c>
      <c r="C12" s="34" t="str">
        <f>Ago!G138</f>
        <v/>
      </c>
      <c r="D12" s="35" t="e">
        <f t="shared" si="0"/>
        <v>#VALUE!</v>
      </c>
      <c r="E12" s="19"/>
      <c r="F12" s="19"/>
      <c r="G12" s="19"/>
      <c r="H12" s="19"/>
      <c r="I12" s="19"/>
      <c r="J12" s="19"/>
      <c r="K12" s="19"/>
      <c r="L12" s="19"/>
      <c r="M12" s="20"/>
    </row>
    <row r="13" spans="1:13" x14ac:dyDescent="0.2">
      <c r="A13" s="31" t="s">
        <v>102</v>
      </c>
      <c r="B13" s="34" t="str">
        <f>Set!G137</f>
        <v/>
      </c>
      <c r="C13" s="34" t="str">
        <f>Set!G138</f>
        <v/>
      </c>
      <c r="D13" s="35" t="e">
        <f t="shared" si="0"/>
        <v>#VALUE!</v>
      </c>
      <c r="E13" s="19"/>
      <c r="F13" s="19"/>
      <c r="G13" s="19"/>
      <c r="H13" s="19"/>
      <c r="I13" s="19"/>
      <c r="J13" s="19"/>
      <c r="K13" s="19"/>
      <c r="L13" s="19"/>
      <c r="M13" s="20"/>
    </row>
    <row r="14" spans="1:13" ht="15" customHeight="1" x14ac:dyDescent="0.2">
      <c r="A14" s="31" t="s">
        <v>103</v>
      </c>
      <c r="B14" s="34" t="str">
        <f>Out!G137</f>
        <v/>
      </c>
      <c r="C14" s="34" t="str">
        <f>Out!G138</f>
        <v/>
      </c>
      <c r="D14" s="35" t="e">
        <f t="shared" si="0"/>
        <v>#VALUE!</v>
      </c>
      <c r="E14" s="19"/>
      <c r="F14" s="19"/>
      <c r="G14" s="33" t="s">
        <v>132</v>
      </c>
      <c r="H14" s="32" t="s">
        <v>154</v>
      </c>
      <c r="I14" s="32" t="s">
        <v>1</v>
      </c>
      <c r="J14" s="19"/>
      <c r="K14" s="19"/>
      <c r="L14" s="19"/>
      <c r="M14" s="20"/>
    </row>
    <row r="15" spans="1:13" x14ac:dyDescent="0.2">
      <c r="A15" s="31" t="s">
        <v>104</v>
      </c>
      <c r="B15" s="34" t="str">
        <f>Nov!G137</f>
        <v/>
      </c>
      <c r="C15" s="34" t="str">
        <f>Nov!G138</f>
        <v/>
      </c>
      <c r="D15" s="35" t="e">
        <f t="shared" si="0"/>
        <v>#VALUE!</v>
      </c>
      <c r="E15" s="19"/>
      <c r="F15" s="19"/>
      <c r="G15" s="33" t="s">
        <v>94</v>
      </c>
      <c r="H15" s="34">
        <f>Jan!$D$130</f>
        <v>0</v>
      </c>
      <c r="I15" s="34">
        <f>Jan!$I$130</f>
        <v>0</v>
      </c>
      <c r="J15" s="19"/>
      <c r="K15" s="19"/>
      <c r="L15" s="19"/>
      <c r="M15" s="20"/>
    </row>
    <row r="16" spans="1:13" x14ac:dyDescent="0.2">
      <c r="A16" s="31" t="s">
        <v>105</v>
      </c>
      <c r="B16" s="34" t="str">
        <f>Dez!G137</f>
        <v/>
      </c>
      <c r="C16" s="34" t="str">
        <f>Dez!G138</f>
        <v/>
      </c>
      <c r="D16" s="35" t="e">
        <f t="shared" si="0"/>
        <v>#VALUE!</v>
      </c>
      <c r="E16" s="19"/>
      <c r="F16" s="19"/>
      <c r="G16" s="33" t="s">
        <v>95</v>
      </c>
      <c r="H16" s="34">
        <f>Fev!$D$130</f>
        <v>0</v>
      </c>
      <c r="I16" s="34">
        <f>Fev!$I$130</f>
        <v>0</v>
      </c>
      <c r="J16" s="19"/>
      <c r="K16" s="19"/>
      <c r="L16" s="19"/>
      <c r="M16" s="20"/>
    </row>
    <row r="17" spans="1:13" x14ac:dyDescent="0.2">
      <c r="A17" s="65"/>
      <c r="B17" s="64"/>
      <c r="C17" s="64"/>
      <c r="D17" s="64"/>
      <c r="E17" s="19"/>
      <c r="F17" s="19"/>
      <c r="G17" s="33" t="s">
        <v>96</v>
      </c>
      <c r="H17" s="34">
        <f>Mar!$D$130</f>
        <v>0</v>
      </c>
      <c r="I17" s="34">
        <f>Mar!$I$130</f>
        <v>0</v>
      </c>
      <c r="J17" s="19"/>
      <c r="K17" s="19"/>
      <c r="L17" s="19"/>
      <c r="M17" s="20"/>
    </row>
    <row r="18" spans="1:13" x14ac:dyDescent="0.2">
      <c r="A18" s="65"/>
      <c r="B18" s="64"/>
      <c r="C18" s="64"/>
      <c r="D18" s="64"/>
      <c r="E18" s="19"/>
      <c r="F18" s="19"/>
      <c r="G18" s="33" t="s">
        <v>97</v>
      </c>
      <c r="H18" s="34">
        <f>Abr!$D$130</f>
        <v>0</v>
      </c>
      <c r="I18" s="34">
        <f>Abr!$I$130</f>
        <v>0</v>
      </c>
      <c r="J18" s="19"/>
      <c r="K18" s="19"/>
      <c r="L18" s="19"/>
      <c r="M18" s="20"/>
    </row>
    <row r="19" spans="1:13" x14ac:dyDescent="0.2">
      <c r="A19" s="65"/>
      <c r="B19" s="64"/>
      <c r="C19" s="64"/>
      <c r="D19" s="64"/>
      <c r="E19" s="19"/>
      <c r="F19" s="19"/>
      <c r="G19" s="33" t="s">
        <v>98</v>
      </c>
      <c r="H19" s="34">
        <f>Mai!$D$130</f>
        <v>0</v>
      </c>
      <c r="I19" s="34">
        <f>Mai!$I$130</f>
        <v>0</v>
      </c>
      <c r="J19" s="19"/>
      <c r="K19" s="19"/>
      <c r="L19" s="19"/>
      <c r="M19" s="20"/>
    </row>
    <row r="20" spans="1:13" x14ac:dyDescent="0.2">
      <c r="A20" s="65"/>
      <c r="B20" s="64"/>
      <c r="C20" s="64"/>
      <c r="D20" s="64"/>
      <c r="E20" s="19"/>
      <c r="F20" s="19"/>
      <c r="G20" s="33" t="s">
        <v>99</v>
      </c>
      <c r="H20" s="34">
        <f>Jun!$D$130</f>
        <v>0</v>
      </c>
      <c r="I20" s="34">
        <f>Jun!$I$130</f>
        <v>0</v>
      </c>
      <c r="J20" s="19"/>
      <c r="K20" s="19"/>
      <c r="L20" s="19"/>
      <c r="M20" s="20"/>
    </row>
    <row r="21" spans="1:13" x14ac:dyDescent="0.2">
      <c r="A21" s="65"/>
      <c r="B21" s="64"/>
      <c r="C21" s="64"/>
      <c r="D21" s="64"/>
      <c r="E21" s="19"/>
      <c r="F21" s="19"/>
      <c r="G21" s="33" t="s">
        <v>100</v>
      </c>
      <c r="H21" s="34">
        <f>Jul!$D$130</f>
        <v>0</v>
      </c>
      <c r="I21" s="34">
        <f>Jul!$I$130</f>
        <v>0</v>
      </c>
      <c r="J21" s="19"/>
      <c r="K21" s="19"/>
      <c r="L21" s="19"/>
      <c r="M21" s="20"/>
    </row>
    <row r="22" spans="1:13" x14ac:dyDescent="0.2">
      <c r="A22" s="22"/>
      <c r="B22" s="19"/>
      <c r="C22" s="19"/>
      <c r="D22" s="19"/>
      <c r="E22" s="19"/>
      <c r="F22" s="19"/>
      <c r="G22" s="33" t="s">
        <v>101</v>
      </c>
      <c r="H22" s="34">
        <f>Ago!$D$130</f>
        <v>0</v>
      </c>
      <c r="I22" s="34">
        <f>Ago!$I$130</f>
        <v>0</v>
      </c>
      <c r="J22" s="19"/>
      <c r="K22" s="19"/>
      <c r="L22" s="19"/>
      <c r="M22" s="20"/>
    </row>
    <row r="23" spans="1:13" x14ac:dyDescent="0.2">
      <c r="A23" s="22"/>
      <c r="B23" s="19"/>
      <c r="C23" s="19"/>
      <c r="D23" s="19"/>
      <c r="E23" s="19"/>
      <c r="F23" s="19"/>
      <c r="G23" s="33" t="s">
        <v>102</v>
      </c>
      <c r="H23" s="34">
        <f>Set!$D$130</f>
        <v>0</v>
      </c>
      <c r="I23" s="34">
        <f>Set!$I$130</f>
        <v>0</v>
      </c>
      <c r="J23" s="19"/>
      <c r="K23" s="19"/>
      <c r="L23" s="19"/>
      <c r="M23" s="20"/>
    </row>
    <row r="24" spans="1:13" x14ac:dyDescent="0.2">
      <c r="A24" s="22"/>
      <c r="B24" s="19"/>
      <c r="C24" s="19"/>
      <c r="D24" s="19"/>
      <c r="E24" s="19"/>
      <c r="F24" s="19"/>
      <c r="G24" s="33" t="s">
        <v>103</v>
      </c>
      <c r="H24" s="34">
        <f>Out!$D$130</f>
        <v>0</v>
      </c>
      <c r="I24" s="34">
        <f>Out!$I$130</f>
        <v>0</v>
      </c>
      <c r="J24" s="19"/>
      <c r="K24" s="19"/>
      <c r="L24" s="19"/>
      <c r="M24" s="20"/>
    </row>
    <row r="25" spans="1:13" x14ac:dyDescent="0.2">
      <c r="A25" s="22"/>
      <c r="B25" s="19"/>
      <c r="C25" s="19"/>
      <c r="D25" s="19"/>
      <c r="E25" s="19"/>
      <c r="F25" s="19"/>
      <c r="G25" s="33" t="s">
        <v>104</v>
      </c>
      <c r="H25" s="34">
        <f>Nov!$D$130</f>
        <v>0</v>
      </c>
      <c r="I25" s="34">
        <f>Nov!$I$130</f>
        <v>0</v>
      </c>
      <c r="J25" s="19"/>
      <c r="K25" s="19"/>
      <c r="L25" s="19"/>
      <c r="M25" s="20"/>
    </row>
    <row r="26" spans="1:13" x14ac:dyDescent="0.2">
      <c r="A26" s="22"/>
      <c r="B26" s="19"/>
      <c r="C26" s="19"/>
      <c r="D26" s="19"/>
      <c r="E26" s="19"/>
      <c r="F26" s="19"/>
      <c r="G26" s="33" t="s">
        <v>105</v>
      </c>
      <c r="H26" s="34">
        <f>Dez!$D$130</f>
        <v>0</v>
      </c>
      <c r="I26" s="34">
        <f>Dez!$I$130</f>
        <v>0</v>
      </c>
      <c r="J26" s="19"/>
      <c r="K26" s="19"/>
      <c r="L26" s="19"/>
      <c r="M26" s="20"/>
    </row>
    <row r="27" spans="1:13" x14ac:dyDescent="0.2">
      <c r="A27" s="22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20"/>
    </row>
    <row r="28" spans="1:13" x14ac:dyDescent="0.2">
      <c r="A28" s="22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20"/>
    </row>
    <row r="29" spans="1:13" x14ac:dyDescent="0.2">
      <c r="A29" s="22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20"/>
    </row>
    <row r="30" spans="1:13" x14ac:dyDescent="0.2">
      <c r="A30" s="22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20"/>
    </row>
    <row r="31" spans="1:13" x14ac:dyDescent="0.2">
      <c r="A31" s="22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20"/>
    </row>
    <row r="32" spans="1:13" x14ac:dyDescent="0.2">
      <c r="A32" s="22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20"/>
    </row>
    <row r="33" spans="1:13" ht="7.5" customHeight="1" thickBot="1" x14ac:dyDescent="0.25">
      <c r="A33" s="22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20"/>
    </row>
    <row r="34" spans="1:13" s="23" customFormat="1" ht="12.75" customHeight="1" x14ac:dyDescent="0.2">
      <c r="A34" s="36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8"/>
    </row>
    <row r="35" spans="1:13" s="23" customFormat="1" x14ac:dyDescent="0.2">
      <c r="A35" s="39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1"/>
    </row>
    <row r="36" spans="1:13" x14ac:dyDescent="0.2">
      <c r="A36" s="42"/>
      <c r="M36" s="43"/>
    </row>
    <row r="37" spans="1:13" x14ac:dyDescent="0.2">
      <c r="A37" s="22"/>
      <c r="B37" s="19"/>
      <c r="C37" s="19"/>
      <c r="D37" s="19"/>
      <c r="E37" s="19"/>
      <c r="F37" s="19"/>
      <c r="G37" s="19"/>
      <c r="M37" s="43"/>
    </row>
    <row r="38" spans="1:13" ht="17.45" customHeight="1" thickBot="1" x14ac:dyDescent="0.25">
      <c r="A38" s="44"/>
      <c r="B38" s="45"/>
      <c r="C38" s="45"/>
      <c r="D38" s="69"/>
      <c r="E38" s="68"/>
      <c r="F38" s="68"/>
      <c r="G38" s="68"/>
      <c r="H38" s="45"/>
      <c r="I38" s="45"/>
      <c r="J38" s="45"/>
      <c r="K38" s="45"/>
      <c r="L38" s="45"/>
      <c r="M38" s="46"/>
    </row>
  </sheetData>
  <sheetProtection algorithmName="SHA-512" hashValue="GtbP4F+9bOBXzoPcTlcz/CW4+ctOgaRknMd/9TqzzbD4PV3OY0moDrz1sDDeL+FEyEntq4+Rjd7EC/nNxiE5bg==" saltValue="b+KIiBntwrHem0M61falCQ==" spinCount="100000" sheet="1" objects="1" scenarios="1" selectLockedCells="1"/>
  <mergeCells count="2">
    <mergeCell ref="A1:M1"/>
    <mergeCell ref="A2:C2"/>
  </mergeCells>
  <phoneticPr fontId="43" type="noConversion"/>
  <printOptions horizontalCentered="1" verticalCentered="1"/>
  <pageMargins left="0.39370078740157483" right="0.39370078740157483" top="0.59055118110236227" bottom="0.59055118110236227" header="0.51181102362204722" footer="0.51181102362204722"/>
  <pageSetup paperSize="9" scale="95" orientation="landscape" horizontalDpi="1200" verticalDpi="12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9B4BA-F266-420C-8B5A-D6BFC6CDB663}">
  <dimension ref="A1:AG143"/>
  <sheetViews>
    <sheetView showGridLines="0" zoomScale="85" zoomScaleNormal="85" workbookViewId="0">
      <pane xSplit="2" ySplit="3" topLeftCell="C4" activePane="bottomRight" state="frozen"/>
      <selection activeCell="C6" sqref="C6:D6"/>
      <selection pane="topRight" activeCell="C6" sqref="C6:D6"/>
      <selection pane="bottomLeft" activeCell="C6" sqref="C6:D6"/>
      <selection pane="bottomRight" sqref="A1:A2"/>
    </sheetView>
  </sheetViews>
  <sheetFormatPr defaultColWidth="0" defaultRowHeight="12.75" zeroHeight="1" x14ac:dyDescent="0.2"/>
  <cols>
    <col min="1" max="1" width="40" style="233" customWidth="1"/>
    <col min="2" max="2" width="0.7109375" style="233" customWidth="1"/>
    <col min="3" max="3" width="17.7109375" style="233" customWidth="1"/>
    <col min="4" max="4" width="0.7109375" style="233" customWidth="1"/>
    <col min="5" max="5" width="17.7109375" style="233" customWidth="1"/>
    <col min="6" max="6" width="0.7109375" style="233" customWidth="1"/>
    <col min="7" max="7" width="17.7109375" style="233" customWidth="1"/>
    <col min="8" max="8" width="0.7109375" style="233" customWidth="1"/>
    <col min="9" max="9" width="17.7109375" style="233" customWidth="1"/>
    <col min="10" max="10" width="0.7109375" style="233" customWidth="1"/>
    <col min="11" max="11" width="17.7109375" style="233" customWidth="1"/>
    <col min="12" max="12" width="0.7109375" style="233" customWidth="1"/>
    <col min="13" max="13" width="17.7109375" style="233" customWidth="1"/>
    <col min="14" max="14" width="0.7109375" style="233" customWidth="1"/>
    <col min="15" max="15" width="17.7109375" style="233" customWidth="1"/>
    <col min="16" max="16" width="0.7109375" style="233" customWidth="1"/>
    <col min="17" max="17" width="17.7109375" style="233" customWidth="1"/>
    <col min="18" max="18" width="0.7109375" style="233" customWidth="1"/>
    <col min="19" max="19" width="17.7109375" style="233" customWidth="1"/>
    <col min="20" max="20" width="0.7109375" style="233" customWidth="1"/>
    <col min="21" max="21" width="17.7109375" style="233" customWidth="1"/>
    <col min="22" max="22" width="0.7109375" style="233" customWidth="1"/>
    <col min="23" max="23" width="17.7109375" style="233" customWidth="1"/>
    <col min="24" max="24" width="0.7109375" style="233" customWidth="1"/>
    <col min="25" max="25" width="17.7109375" style="233" customWidth="1"/>
    <col min="26" max="26" width="0.7109375" style="233" customWidth="1"/>
    <col min="27" max="27" width="3.85546875" style="233" customWidth="1"/>
    <col min="28" max="28" width="0.7109375" style="233" customWidth="1"/>
    <col min="29" max="29" width="17.7109375" style="233" customWidth="1"/>
    <col min="30" max="30" width="0.7109375" style="233" customWidth="1"/>
    <col min="31" max="31" width="17.7109375" style="233" customWidth="1"/>
    <col min="32" max="32" width="0.7109375" style="233" customWidth="1"/>
    <col min="33" max="33" width="0.42578125" style="233" customWidth="1"/>
    <col min="34" max="16384" width="0" style="233" hidden="1"/>
  </cols>
  <sheetData>
    <row r="1" spans="1:33" ht="27" customHeight="1" x14ac:dyDescent="0.2">
      <c r="A1" s="323" t="s">
        <v>188</v>
      </c>
      <c r="B1" s="24"/>
      <c r="C1" s="321" t="s">
        <v>94</v>
      </c>
      <c r="D1" s="24"/>
      <c r="E1" s="321" t="s">
        <v>95</v>
      </c>
      <c r="F1" s="24"/>
      <c r="G1" s="321" t="s">
        <v>96</v>
      </c>
      <c r="H1" s="24"/>
      <c r="I1" s="321" t="s">
        <v>97</v>
      </c>
      <c r="J1" s="24"/>
      <c r="K1" s="301" t="s">
        <v>98</v>
      </c>
      <c r="L1" s="24"/>
      <c r="M1" s="301" t="s">
        <v>99</v>
      </c>
      <c r="N1" s="24"/>
      <c r="O1" s="321" t="s">
        <v>100</v>
      </c>
      <c r="P1" s="24"/>
      <c r="Q1" s="321" t="s">
        <v>101</v>
      </c>
      <c r="R1" s="24"/>
      <c r="S1" s="321" t="s">
        <v>102</v>
      </c>
      <c r="T1" s="24"/>
      <c r="U1" s="321" t="s">
        <v>103</v>
      </c>
      <c r="V1" s="24"/>
      <c r="W1" s="321" t="s">
        <v>104</v>
      </c>
      <c r="X1" s="24"/>
      <c r="Y1" s="301" t="s">
        <v>105</v>
      </c>
      <c r="Z1" s="259"/>
      <c r="AA1" s="24"/>
      <c r="AB1" s="259"/>
      <c r="AC1" s="301" t="s">
        <v>136</v>
      </c>
      <c r="AD1" s="24"/>
      <c r="AE1" s="325" t="s">
        <v>142</v>
      </c>
      <c r="AF1" s="24"/>
    </row>
    <row r="2" spans="1:33" ht="13.5" customHeight="1" thickBot="1" x14ac:dyDescent="0.25">
      <c r="A2" s="324"/>
      <c r="B2" s="25"/>
      <c r="C2" s="322"/>
      <c r="D2" s="25"/>
      <c r="E2" s="322"/>
      <c r="F2" s="25"/>
      <c r="G2" s="322"/>
      <c r="H2" s="25"/>
      <c r="I2" s="322"/>
      <c r="J2" s="25"/>
      <c r="K2" s="302"/>
      <c r="L2" s="25"/>
      <c r="M2" s="302"/>
      <c r="N2" s="25"/>
      <c r="O2" s="322"/>
      <c r="P2" s="25"/>
      <c r="Q2" s="322"/>
      <c r="R2" s="25"/>
      <c r="S2" s="322"/>
      <c r="T2" s="25"/>
      <c r="U2" s="322"/>
      <c r="V2" s="25"/>
      <c r="W2" s="322"/>
      <c r="X2" s="25"/>
      <c r="Y2" s="302"/>
      <c r="Z2" s="260"/>
      <c r="AA2" s="25"/>
      <c r="AB2" s="260"/>
      <c r="AC2" s="302"/>
      <c r="AD2" s="25"/>
      <c r="AE2" s="302"/>
      <c r="AF2" s="25"/>
    </row>
    <row r="3" spans="1:33" s="234" customFormat="1" ht="12.75" customHeight="1" x14ac:dyDescent="0.2">
      <c r="A3" s="261" t="s">
        <v>111</v>
      </c>
      <c r="B3" s="25"/>
      <c r="C3" s="262" t="s">
        <v>4</v>
      </c>
      <c r="D3" s="25"/>
      <c r="E3" s="262" t="s">
        <v>4</v>
      </c>
      <c r="F3" s="25"/>
      <c r="G3" s="262" t="s">
        <v>4</v>
      </c>
      <c r="H3" s="25"/>
      <c r="I3" s="262" t="s">
        <v>4</v>
      </c>
      <c r="J3" s="25"/>
      <c r="K3" s="263" t="s">
        <v>4</v>
      </c>
      <c r="L3" s="25"/>
      <c r="M3" s="263" t="s">
        <v>4</v>
      </c>
      <c r="N3" s="25"/>
      <c r="O3" s="263" t="s">
        <v>4</v>
      </c>
      <c r="P3" s="25"/>
      <c r="Q3" s="263" t="s">
        <v>4</v>
      </c>
      <c r="R3" s="25"/>
      <c r="S3" s="263" t="s">
        <v>4</v>
      </c>
      <c r="T3" s="25"/>
      <c r="U3" s="263" t="s">
        <v>4</v>
      </c>
      <c r="V3" s="25"/>
      <c r="W3" s="263" t="s">
        <v>4</v>
      </c>
      <c r="X3" s="25"/>
      <c r="Y3" s="263" t="s">
        <v>4</v>
      </c>
      <c r="Z3" s="264"/>
      <c r="AA3" s="25"/>
      <c r="AB3" s="264"/>
      <c r="AC3" s="263" t="s">
        <v>4</v>
      </c>
      <c r="AD3" s="25"/>
      <c r="AE3" s="263" t="s">
        <v>4</v>
      </c>
      <c r="AF3" s="25"/>
    </row>
    <row r="4" spans="1:33" ht="6.75" customHeight="1" thickBot="1" x14ac:dyDescent="0.25">
      <c r="A4" s="235"/>
      <c r="B4" s="25"/>
      <c r="C4" s="236"/>
      <c r="D4" s="25"/>
      <c r="E4" s="236"/>
      <c r="F4" s="25"/>
      <c r="G4" s="236"/>
      <c r="H4" s="25"/>
      <c r="I4" s="236"/>
      <c r="J4" s="25"/>
      <c r="K4" s="235"/>
      <c r="L4" s="25"/>
      <c r="M4" s="235"/>
      <c r="N4" s="25"/>
      <c r="O4" s="237"/>
      <c r="P4" s="25"/>
      <c r="Q4" s="238"/>
      <c r="R4" s="25"/>
      <c r="S4" s="237"/>
      <c r="T4" s="25"/>
      <c r="U4" s="236"/>
      <c r="V4" s="25"/>
      <c r="W4" s="236"/>
      <c r="X4" s="25"/>
      <c r="Y4" s="239"/>
      <c r="Z4" s="25"/>
      <c r="AA4" s="25"/>
      <c r="AB4" s="25"/>
      <c r="AC4" s="239"/>
      <c r="AD4" s="25"/>
      <c r="AE4" s="239"/>
      <c r="AF4" s="25"/>
    </row>
    <row r="5" spans="1:33" ht="13.5" thickBot="1" x14ac:dyDescent="0.25">
      <c r="A5" s="265" t="s">
        <v>141</v>
      </c>
      <c r="B5" s="25"/>
      <c r="C5" s="266">
        <f>Jan!$I$11</f>
        <v>0</v>
      </c>
      <c r="D5" s="25"/>
      <c r="E5" s="266">
        <f>Fev!$I$11</f>
        <v>0</v>
      </c>
      <c r="F5" s="25"/>
      <c r="G5" s="266">
        <f>Mar!$I$11</f>
        <v>0</v>
      </c>
      <c r="H5" s="25"/>
      <c r="I5" s="266">
        <f>Abr!$I$11</f>
        <v>0</v>
      </c>
      <c r="J5" s="25"/>
      <c r="K5" s="266">
        <f>Mai!$I$11</f>
        <v>0</v>
      </c>
      <c r="L5" s="25"/>
      <c r="M5" s="266">
        <f>Jun!$I$11</f>
        <v>0</v>
      </c>
      <c r="N5" s="25"/>
      <c r="O5" s="266">
        <f>Jul!$I$11</f>
        <v>0</v>
      </c>
      <c r="P5" s="25"/>
      <c r="Q5" s="266">
        <f>Ago!$I$11</f>
        <v>0</v>
      </c>
      <c r="R5" s="25"/>
      <c r="S5" s="266">
        <f>Set!$I$11</f>
        <v>0</v>
      </c>
      <c r="T5" s="25"/>
      <c r="U5" s="266">
        <f>Out!$I$11</f>
        <v>0</v>
      </c>
      <c r="V5" s="25"/>
      <c r="W5" s="266">
        <f>Nov!$I$11</f>
        <v>0</v>
      </c>
      <c r="X5" s="25"/>
      <c r="Y5" s="266">
        <f>Dez!$I$11</f>
        <v>0</v>
      </c>
      <c r="Z5" s="264"/>
      <c r="AA5" s="25"/>
      <c r="AB5" s="264"/>
      <c r="AC5" s="267">
        <f>SUM(C5:Z5)</f>
        <v>0</v>
      </c>
      <c r="AD5" s="25"/>
      <c r="AE5" s="267">
        <f>AC5/12</f>
        <v>0</v>
      </c>
      <c r="AF5" s="25"/>
    </row>
    <row r="6" spans="1:33" ht="13.5" thickBot="1" x14ac:dyDescent="0.25">
      <c r="A6" s="240" t="s">
        <v>137</v>
      </c>
      <c r="B6" s="25"/>
      <c r="C6" s="241" t="s">
        <v>138</v>
      </c>
      <c r="D6" s="25"/>
      <c r="E6" s="241" t="s">
        <v>138</v>
      </c>
      <c r="F6" s="25"/>
      <c r="G6" s="241" t="s">
        <v>138</v>
      </c>
      <c r="H6" s="25"/>
      <c r="I6" s="241" t="s">
        <v>138</v>
      </c>
      <c r="J6" s="25"/>
      <c r="K6" s="241" t="s">
        <v>138</v>
      </c>
      <c r="L6" s="25"/>
      <c r="M6" s="241" t="s">
        <v>138</v>
      </c>
      <c r="N6" s="25"/>
      <c r="O6" s="241" t="s">
        <v>138</v>
      </c>
      <c r="P6" s="25"/>
      <c r="Q6" s="241" t="s">
        <v>138</v>
      </c>
      <c r="R6" s="25"/>
      <c r="S6" s="241" t="s">
        <v>138</v>
      </c>
      <c r="T6" s="25"/>
      <c r="U6" s="241" t="s">
        <v>138</v>
      </c>
      <c r="V6" s="25"/>
      <c r="W6" s="241" t="s">
        <v>138</v>
      </c>
      <c r="X6" s="25"/>
      <c r="Y6" s="241" t="s">
        <v>138</v>
      </c>
      <c r="Z6" s="25"/>
      <c r="AA6" s="25"/>
      <c r="AB6" s="25"/>
      <c r="AC6" s="240" t="s">
        <v>138</v>
      </c>
      <c r="AD6" s="25"/>
      <c r="AE6" s="240" t="s">
        <v>138</v>
      </c>
      <c r="AF6" s="25"/>
    </row>
    <row r="7" spans="1:33" x14ac:dyDescent="0.2">
      <c r="A7" s="268" t="s">
        <v>9</v>
      </c>
      <c r="B7" s="25"/>
      <c r="C7" s="269">
        <f>Jan!$I$28</f>
        <v>0</v>
      </c>
      <c r="D7" s="25"/>
      <c r="E7" s="269">
        <f>Fev!$I$28</f>
        <v>0</v>
      </c>
      <c r="F7" s="25"/>
      <c r="G7" s="269">
        <f>Mar!$I$28</f>
        <v>0</v>
      </c>
      <c r="H7" s="25"/>
      <c r="I7" s="269">
        <f>Abr!$I$28</f>
        <v>0</v>
      </c>
      <c r="J7" s="25"/>
      <c r="K7" s="269">
        <f>Mai!$I$28</f>
        <v>0</v>
      </c>
      <c r="L7" s="25"/>
      <c r="M7" s="269">
        <f>Jun!$I$28</f>
        <v>0</v>
      </c>
      <c r="N7" s="25"/>
      <c r="O7" s="269">
        <f>Jul!$I$28</f>
        <v>0</v>
      </c>
      <c r="P7" s="25"/>
      <c r="Q7" s="269">
        <f>Ago!$I$28</f>
        <v>0</v>
      </c>
      <c r="R7" s="25"/>
      <c r="S7" s="269">
        <f>Set!$I$28</f>
        <v>0</v>
      </c>
      <c r="T7" s="25"/>
      <c r="U7" s="269">
        <f>Out!$I$28</f>
        <v>0</v>
      </c>
      <c r="V7" s="25"/>
      <c r="W7" s="269">
        <f>Nov!$I$28</f>
        <v>0</v>
      </c>
      <c r="X7" s="25"/>
      <c r="Y7" s="269">
        <f>Dez!$I$28</f>
        <v>0</v>
      </c>
      <c r="Z7" s="264"/>
      <c r="AA7" s="25"/>
      <c r="AB7" s="264"/>
      <c r="AC7" s="270">
        <f>SUM(C7:Z7)</f>
        <v>0</v>
      </c>
      <c r="AD7" s="25"/>
      <c r="AE7" s="271">
        <f>AC7/12</f>
        <v>0</v>
      </c>
      <c r="AF7" s="25"/>
    </row>
    <row r="8" spans="1:33" ht="12.75" customHeight="1" thickBot="1" x14ac:dyDescent="0.25">
      <c r="A8" s="47" t="s">
        <v>139</v>
      </c>
      <c r="B8" s="25"/>
      <c r="C8" s="48" t="str">
        <f>Jan!$I$14</f>
        <v/>
      </c>
      <c r="D8" s="25"/>
      <c r="E8" s="48" t="str">
        <f>Fev!$I$14</f>
        <v/>
      </c>
      <c r="F8" s="25"/>
      <c r="G8" s="48" t="str">
        <f>Mar!$I$14</f>
        <v/>
      </c>
      <c r="H8" s="25"/>
      <c r="I8" s="48" t="str">
        <f>Abr!$I$14</f>
        <v/>
      </c>
      <c r="J8" s="25"/>
      <c r="K8" s="48" t="str">
        <f>Mai!$I$14</f>
        <v/>
      </c>
      <c r="L8" s="25"/>
      <c r="M8" s="48" t="str">
        <f>Jun!$I$14</f>
        <v/>
      </c>
      <c r="N8" s="25"/>
      <c r="O8" s="48" t="str">
        <f>Jul!$I$14</f>
        <v/>
      </c>
      <c r="P8" s="25"/>
      <c r="Q8" s="48" t="str">
        <f>Ago!$I$14</f>
        <v/>
      </c>
      <c r="R8" s="25"/>
      <c r="S8" s="48" t="str">
        <f>Set!$I$14</f>
        <v/>
      </c>
      <c r="T8" s="25"/>
      <c r="U8" s="48" t="str">
        <f>Out!$I$14</f>
        <v/>
      </c>
      <c r="V8" s="25"/>
      <c r="W8" s="48" t="str">
        <f>Nov!$I$14</f>
        <v/>
      </c>
      <c r="X8" s="25"/>
      <c r="Y8" s="48" t="str">
        <f>Dez!$I$14</f>
        <v/>
      </c>
      <c r="Z8" s="25"/>
      <c r="AA8" s="25"/>
      <c r="AB8" s="25"/>
      <c r="AC8" s="49" t="str">
        <f>IF(AC7&lt;=0,"",AC7/AC26)</f>
        <v/>
      </c>
      <c r="AD8" s="25"/>
      <c r="AE8" s="49" t="str">
        <f>IF(AC7&lt;=0,"",AE7/AE26)</f>
        <v/>
      </c>
      <c r="AF8" s="25"/>
    </row>
    <row r="9" spans="1:33" x14ac:dyDescent="0.2">
      <c r="A9" s="268" t="s">
        <v>23</v>
      </c>
      <c r="B9" s="25"/>
      <c r="C9" s="269">
        <f>Jan!$I$39</f>
        <v>0</v>
      </c>
      <c r="D9" s="25"/>
      <c r="E9" s="269">
        <f>Fev!$I$39</f>
        <v>0</v>
      </c>
      <c r="F9" s="25"/>
      <c r="G9" s="269">
        <f>Mar!$I$39</f>
        <v>0</v>
      </c>
      <c r="H9" s="25"/>
      <c r="I9" s="269">
        <f>Abr!$I$39</f>
        <v>0</v>
      </c>
      <c r="J9" s="25"/>
      <c r="K9" s="269">
        <f>Mai!$I$39</f>
        <v>0</v>
      </c>
      <c r="L9" s="25"/>
      <c r="M9" s="269">
        <f>Jun!$I$39</f>
        <v>0</v>
      </c>
      <c r="N9" s="25"/>
      <c r="O9" s="269">
        <f>Jul!$I$39</f>
        <v>0</v>
      </c>
      <c r="P9" s="25"/>
      <c r="Q9" s="269">
        <f>Ago!$I$39</f>
        <v>0</v>
      </c>
      <c r="R9" s="25"/>
      <c r="S9" s="269">
        <f>Set!$I$39</f>
        <v>0</v>
      </c>
      <c r="T9" s="25"/>
      <c r="U9" s="269">
        <f>Out!$I$39</f>
        <v>0</v>
      </c>
      <c r="V9" s="25"/>
      <c r="W9" s="269">
        <f>Nov!$I$39</f>
        <v>0</v>
      </c>
      <c r="X9" s="25"/>
      <c r="Y9" s="269">
        <f>Dez!$I$39</f>
        <v>0</v>
      </c>
      <c r="Z9" s="264"/>
      <c r="AA9" s="25"/>
      <c r="AB9" s="264"/>
      <c r="AC9" s="270">
        <f>SUM(C9:Z9)</f>
        <v>0</v>
      </c>
      <c r="AD9" s="25"/>
      <c r="AE9" s="271">
        <f>AC9/12</f>
        <v>0</v>
      </c>
      <c r="AF9" s="25"/>
    </row>
    <row r="10" spans="1:33" ht="12.75" customHeight="1" thickBot="1" x14ac:dyDescent="0.25">
      <c r="A10" s="47" t="s">
        <v>139</v>
      </c>
      <c r="B10" s="25"/>
      <c r="C10" s="48" t="str">
        <f>Jan!$I$31</f>
        <v/>
      </c>
      <c r="D10" s="25"/>
      <c r="E10" s="48" t="str">
        <f>Fev!$I$31</f>
        <v/>
      </c>
      <c r="F10" s="25"/>
      <c r="G10" s="48" t="str">
        <f>Mar!$I$31</f>
        <v/>
      </c>
      <c r="H10" s="25"/>
      <c r="I10" s="48" t="str">
        <f>Abr!$I$31</f>
        <v/>
      </c>
      <c r="J10" s="25"/>
      <c r="K10" s="48" t="str">
        <f>Mai!$I$31</f>
        <v/>
      </c>
      <c r="L10" s="25"/>
      <c r="M10" s="48" t="str">
        <f>Jun!$I$31</f>
        <v/>
      </c>
      <c r="N10" s="25"/>
      <c r="O10" s="48" t="str">
        <f>Jul!$I$31</f>
        <v/>
      </c>
      <c r="P10" s="25"/>
      <c r="Q10" s="48" t="str">
        <f>Ago!$I$31</f>
        <v/>
      </c>
      <c r="R10" s="25"/>
      <c r="S10" s="48" t="str">
        <f>Set!$I$31</f>
        <v/>
      </c>
      <c r="T10" s="25"/>
      <c r="U10" s="48" t="str">
        <f>Out!$I$31</f>
        <v/>
      </c>
      <c r="V10" s="25"/>
      <c r="W10" s="48" t="str">
        <f>Nov!$I$31</f>
        <v/>
      </c>
      <c r="X10" s="25"/>
      <c r="Y10" s="48" t="str">
        <f>Dez!$I$31</f>
        <v/>
      </c>
      <c r="Z10" s="25"/>
      <c r="AA10" s="25"/>
      <c r="AB10" s="25"/>
      <c r="AC10" s="49" t="str">
        <f>IF(AC9&lt;=0,"",AC9/AC26)</f>
        <v/>
      </c>
      <c r="AD10" s="25"/>
      <c r="AE10" s="49" t="str">
        <f>IF(AC9&lt;=0,"",AE9/AE26)</f>
        <v/>
      </c>
      <c r="AF10" s="25"/>
    </row>
    <row r="11" spans="1:33" x14ac:dyDescent="0.2">
      <c r="A11" s="268" t="s">
        <v>27</v>
      </c>
      <c r="B11" s="25"/>
      <c r="C11" s="269">
        <f>Jan!$I$50</f>
        <v>0</v>
      </c>
      <c r="D11" s="25"/>
      <c r="E11" s="269">
        <f>Fev!$I$50</f>
        <v>0</v>
      </c>
      <c r="F11" s="25"/>
      <c r="G11" s="269">
        <f>Mar!$I$50</f>
        <v>0</v>
      </c>
      <c r="H11" s="25"/>
      <c r="I11" s="269">
        <f>Abr!$I$50</f>
        <v>0</v>
      </c>
      <c r="J11" s="25"/>
      <c r="K11" s="269">
        <f>Mai!$I$50</f>
        <v>0</v>
      </c>
      <c r="L11" s="25"/>
      <c r="M11" s="269">
        <f>Jun!$I$50</f>
        <v>0</v>
      </c>
      <c r="N11" s="25"/>
      <c r="O11" s="269">
        <f>Jul!$I$50</f>
        <v>0</v>
      </c>
      <c r="P11" s="25"/>
      <c r="Q11" s="269">
        <f>Ago!$I$50</f>
        <v>0</v>
      </c>
      <c r="R11" s="25"/>
      <c r="S11" s="269">
        <f>Set!$I$50</f>
        <v>0</v>
      </c>
      <c r="T11" s="25"/>
      <c r="U11" s="269">
        <f>Out!$I$50</f>
        <v>0</v>
      </c>
      <c r="V11" s="25"/>
      <c r="W11" s="269">
        <f>Nov!$I$50</f>
        <v>0</v>
      </c>
      <c r="X11" s="25"/>
      <c r="Y11" s="269">
        <f>Dez!$I$50</f>
        <v>0</v>
      </c>
      <c r="Z11" s="264"/>
      <c r="AA11" s="25"/>
      <c r="AB11" s="264"/>
      <c r="AC11" s="270">
        <f>SUM(C11:Z11)</f>
        <v>0</v>
      </c>
      <c r="AD11" s="25"/>
      <c r="AE11" s="271">
        <f>AC11/12</f>
        <v>0</v>
      </c>
      <c r="AF11" s="25"/>
    </row>
    <row r="12" spans="1:33" ht="12.75" customHeight="1" thickBot="1" x14ac:dyDescent="0.25">
      <c r="A12" s="47" t="s">
        <v>139</v>
      </c>
      <c r="B12" s="25"/>
      <c r="C12" s="48" t="str">
        <f>Jan!$I$42</f>
        <v/>
      </c>
      <c r="D12" s="25"/>
      <c r="E12" s="48" t="str">
        <f>Fev!$I$42</f>
        <v/>
      </c>
      <c r="F12" s="25"/>
      <c r="G12" s="48" t="str">
        <f>Mar!$I$42</f>
        <v/>
      </c>
      <c r="H12" s="25"/>
      <c r="I12" s="48" t="str">
        <f>Abr!$I$42</f>
        <v/>
      </c>
      <c r="J12" s="25"/>
      <c r="K12" s="48" t="str">
        <f>Mai!$I$42</f>
        <v/>
      </c>
      <c r="L12" s="25"/>
      <c r="M12" s="48" t="str">
        <f>Jun!$I$42</f>
        <v/>
      </c>
      <c r="N12" s="25"/>
      <c r="O12" s="48" t="str">
        <f>Jul!$I$42</f>
        <v/>
      </c>
      <c r="P12" s="25"/>
      <c r="Q12" s="48" t="str">
        <f>Ago!$I$42</f>
        <v/>
      </c>
      <c r="R12" s="25"/>
      <c r="S12" s="48" t="str">
        <f>Set!$I$42</f>
        <v/>
      </c>
      <c r="T12" s="25"/>
      <c r="U12" s="48" t="str">
        <f>Out!$I$42</f>
        <v/>
      </c>
      <c r="V12" s="25"/>
      <c r="W12" s="48" t="str">
        <f>Nov!$I$42</f>
        <v/>
      </c>
      <c r="X12" s="25"/>
      <c r="Y12" s="48" t="str">
        <f>Dez!$I$42</f>
        <v/>
      </c>
      <c r="Z12" s="25"/>
      <c r="AA12" s="25"/>
      <c r="AB12" s="25"/>
      <c r="AC12" s="49" t="str">
        <f>IF(AC11&lt;=0,"",AC11/AC26)</f>
        <v/>
      </c>
      <c r="AD12" s="25"/>
      <c r="AE12" s="49" t="str">
        <f>IF(AC7&lt;=0,"",AE11/AE26)</f>
        <v/>
      </c>
      <c r="AF12" s="25"/>
    </row>
    <row r="13" spans="1:33" x14ac:dyDescent="0.2">
      <c r="A13" s="268" t="s">
        <v>121</v>
      </c>
      <c r="B13" s="25"/>
      <c r="C13" s="269">
        <f>Jan!$I$62</f>
        <v>0</v>
      </c>
      <c r="D13" s="25"/>
      <c r="E13" s="269">
        <f>Fev!$I$62</f>
        <v>0</v>
      </c>
      <c r="F13" s="25"/>
      <c r="G13" s="269">
        <f>Mar!$I$62</f>
        <v>0</v>
      </c>
      <c r="H13" s="25"/>
      <c r="I13" s="269">
        <f>Abr!$I$62</f>
        <v>0</v>
      </c>
      <c r="J13" s="25"/>
      <c r="K13" s="269">
        <f>Mai!$I$62</f>
        <v>0</v>
      </c>
      <c r="L13" s="25"/>
      <c r="M13" s="269">
        <f>Jun!$I$62</f>
        <v>0</v>
      </c>
      <c r="N13" s="25"/>
      <c r="O13" s="269">
        <f>Jul!$I$62</f>
        <v>0</v>
      </c>
      <c r="P13" s="25"/>
      <c r="Q13" s="269">
        <f>Ago!$I$62</f>
        <v>0</v>
      </c>
      <c r="R13" s="25"/>
      <c r="S13" s="269">
        <f>Set!$I$62</f>
        <v>0</v>
      </c>
      <c r="T13" s="25"/>
      <c r="U13" s="269">
        <f>Out!$I$62</f>
        <v>0</v>
      </c>
      <c r="V13" s="25"/>
      <c r="W13" s="269">
        <f>Nov!$I$62</f>
        <v>0</v>
      </c>
      <c r="X13" s="25"/>
      <c r="Y13" s="269">
        <f>Dez!$I$62</f>
        <v>0</v>
      </c>
      <c r="Z13" s="264"/>
      <c r="AA13" s="25"/>
      <c r="AB13" s="264"/>
      <c r="AC13" s="270">
        <f>SUM(C13:Z13)</f>
        <v>0</v>
      </c>
      <c r="AD13" s="25"/>
      <c r="AE13" s="271">
        <f>AC13/12</f>
        <v>0</v>
      </c>
      <c r="AF13" s="25"/>
    </row>
    <row r="14" spans="1:33" ht="12.75" customHeight="1" thickBot="1" x14ac:dyDescent="0.25">
      <c r="A14" s="47" t="s">
        <v>139</v>
      </c>
      <c r="B14" s="25"/>
      <c r="C14" s="48" t="str">
        <f>Jan!$I$53</f>
        <v/>
      </c>
      <c r="D14" s="25"/>
      <c r="E14" s="48" t="str">
        <f>Fev!$I$53</f>
        <v/>
      </c>
      <c r="F14" s="25"/>
      <c r="G14" s="48" t="str">
        <f>Mar!$I$53</f>
        <v/>
      </c>
      <c r="H14" s="25"/>
      <c r="I14" s="48" t="str">
        <f>Abr!$I$53</f>
        <v/>
      </c>
      <c r="J14" s="25"/>
      <c r="K14" s="48" t="str">
        <f>Mai!$I$53</f>
        <v/>
      </c>
      <c r="L14" s="25"/>
      <c r="M14" s="48" t="str">
        <f>Jun!$I$53</f>
        <v/>
      </c>
      <c r="N14" s="25"/>
      <c r="O14" s="48" t="str">
        <f>Jul!$I$53</f>
        <v/>
      </c>
      <c r="P14" s="25"/>
      <c r="Q14" s="48" t="str">
        <f>Ago!$I$53</f>
        <v/>
      </c>
      <c r="R14" s="25"/>
      <c r="S14" s="48" t="str">
        <f>Set!$I$53</f>
        <v/>
      </c>
      <c r="T14" s="25"/>
      <c r="U14" s="48" t="str">
        <f>Out!$I$53</f>
        <v/>
      </c>
      <c r="V14" s="25"/>
      <c r="W14" s="48" t="str">
        <f>Nov!$I$53</f>
        <v/>
      </c>
      <c r="X14" s="25"/>
      <c r="Y14" s="48" t="str">
        <f>Dez!$I$53</f>
        <v/>
      </c>
      <c r="Z14" s="25"/>
      <c r="AA14" s="25"/>
      <c r="AB14" s="25"/>
      <c r="AC14" s="49" t="str">
        <f>IF(AC13&lt;=0,"",AC13/AC26)</f>
        <v/>
      </c>
      <c r="AD14" s="25"/>
      <c r="AE14" s="49" t="str">
        <f>IF(AC7&lt;=0,"",AE13/AE26)</f>
        <v/>
      </c>
      <c r="AF14" s="25"/>
    </row>
    <row r="15" spans="1:33" ht="13.5" thickBot="1" x14ac:dyDescent="0.25">
      <c r="A15" s="272" t="s">
        <v>41</v>
      </c>
      <c r="B15" s="25"/>
      <c r="C15" s="273">
        <f>Jan!$I$74</f>
        <v>0</v>
      </c>
      <c r="D15" s="25"/>
      <c r="E15" s="273">
        <f>Fev!$I$74</f>
        <v>0</v>
      </c>
      <c r="F15" s="25"/>
      <c r="G15" s="273">
        <f>Mar!$I$74</f>
        <v>0</v>
      </c>
      <c r="H15" s="25"/>
      <c r="I15" s="273">
        <f>Abr!$I$74</f>
        <v>0</v>
      </c>
      <c r="J15" s="25"/>
      <c r="K15" s="273">
        <f>Mai!$I$74</f>
        <v>0</v>
      </c>
      <c r="L15" s="25"/>
      <c r="M15" s="273">
        <f>Jun!$I$74</f>
        <v>0</v>
      </c>
      <c r="N15" s="25"/>
      <c r="O15" s="273">
        <f>Jul!$I$74</f>
        <v>0</v>
      </c>
      <c r="P15" s="25"/>
      <c r="Q15" s="273">
        <f>Ago!$I$74</f>
        <v>0</v>
      </c>
      <c r="R15" s="25"/>
      <c r="S15" s="273">
        <f>Set!$I$74</f>
        <v>0</v>
      </c>
      <c r="T15" s="25"/>
      <c r="U15" s="273">
        <f>Out!$I$74</f>
        <v>0</v>
      </c>
      <c r="V15" s="25"/>
      <c r="W15" s="273">
        <f>Nov!$I$74</f>
        <v>0</v>
      </c>
      <c r="X15" s="25"/>
      <c r="Y15" s="273">
        <f>Dez!$I$74</f>
        <v>0</v>
      </c>
      <c r="Z15" s="264"/>
      <c r="AA15" s="25"/>
      <c r="AB15" s="264"/>
      <c r="AC15" s="274">
        <f>SUM(C15:Z15)</f>
        <v>0</v>
      </c>
      <c r="AD15" s="25"/>
      <c r="AE15" s="275">
        <f>AC15/12</f>
        <v>0</v>
      </c>
      <c r="AF15" s="25"/>
      <c r="AG15" s="242"/>
    </row>
    <row r="16" spans="1:33" ht="12.75" customHeight="1" thickBot="1" x14ac:dyDescent="0.25">
      <c r="A16" s="53" t="s">
        <v>139</v>
      </c>
      <c r="B16" s="25"/>
      <c r="C16" s="54" t="str">
        <f>Jan!$I$65</f>
        <v/>
      </c>
      <c r="D16" s="25"/>
      <c r="E16" s="54" t="str">
        <f>Fev!$I$65</f>
        <v/>
      </c>
      <c r="F16" s="25"/>
      <c r="G16" s="54" t="str">
        <f>Mar!$I$65</f>
        <v/>
      </c>
      <c r="H16" s="25"/>
      <c r="I16" s="54" t="str">
        <f>Abr!$I$65</f>
        <v/>
      </c>
      <c r="J16" s="25"/>
      <c r="K16" s="54" t="str">
        <f>Mai!$I$65</f>
        <v/>
      </c>
      <c r="L16" s="25"/>
      <c r="M16" s="54" t="str">
        <f>Jun!$I$65</f>
        <v/>
      </c>
      <c r="N16" s="25"/>
      <c r="O16" s="54" t="str">
        <f>Jul!$I$65</f>
        <v/>
      </c>
      <c r="P16" s="25"/>
      <c r="Q16" s="54" t="str">
        <f>Ago!$I$65</f>
        <v/>
      </c>
      <c r="R16" s="25"/>
      <c r="S16" s="54" t="str">
        <f>Set!$I$65</f>
        <v/>
      </c>
      <c r="T16" s="25"/>
      <c r="U16" s="54" t="str">
        <f>Out!$I$65</f>
        <v/>
      </c>
      <c r="V16" s="25"/>
      <c r="W16" s="54" t="str">
        <f>Nov!$I$65</f>
        <v/>
      </c>
      <c r="X16" s="25"/>
      <c r="Y16" s="54" t="str">
        <f>Dez!$I$65</f>
        <v/>
      </c>
      <c r="Z16" s="25"/>
      <c r="AA16" s="25"/>
      <c r="AB16" s="25"/>
      <c r="AC16" s="55" t="str">
        <f>IF(AC15&lt;=0,"",AC15/AC26)</f>
        <v/>
      </c>
      <c r="AD16" s="25"/>
      <c r="AE16" s="55" t="str">
        <f>IF(AC7&lt;=0,"",AE15/AE26)</f>
        <v/>
      </c>
      <c r="AF16" s="25"/>
      <c r="AG16" s="243"/>
    </row>
    <row r="17" spans="1:33" x14ac:dyDescent="0.2">
      <c r="A17" s="268" t="s">
        <v>122</v>
      </c>
      <c r="B17" s="25"/>
      <c r="C17" s="269">
        <f>Jan!$I$89</f>
        <v>0</v>
      </c>
      <c r="D17" s="25"/>
      <c r="E17" s="269">
        <f>Fev!$I$89</f>
        <v>0</v>
      </c>
      <c r="F17" s="25"/>
      <c r="G17" s="269">
        <f>Mar!$I$89</f>
        <v>0</v>
      </c>
      <c r="H17" s="25"/>
      <c r="I17" s="269">
        <f>Abr!$I$89</f>
        <v>0</v>
      </c>
      <c r="J17" s="25"/>
      <c r="K17" s="269">
        <f>Mai!$I$89</f>
        <v>0</v>
      </c>
      <c r="L17" s="25"/>
      <c r="M17" s="269">
        <f>Jun!$I$89</f>
        <v>0</v>
      </c>
      <c r="N17" s="25"/>
      <c r="O17" s="269">
        <f>Jul!$I$89</f>
        <v>0</v>
      </c>
      <c r="P17" s="25"/>
      <c r="Q17" s="269">
        <f>Ago!$I$89</f>
        <v>0</v>
      </c>
      <c r="R17" s="25"/>
      <c r="S17" s="269">
        <f>Set!$I$89</f>
        <v>0</v>
      </c>
      <c r="T17" s="25"/>
      <c r="U17" s="269">
        <f>Out!$I$89</f>
        <v>0</v>
      </c>
      <c r="V17" s="25"/>
      <c r="W17" s="269">
        <f>Nov!$I$89</f>
        <v>0</v>
      </c>
      <c r="X17" s="25"/>
      <c r="Y17" s="269">
        <f>Dez!$I$89</f>
        <v>0</v>
      </c>
      <c r="Z17" s="264"/>
      <c r="AA17" s="25"/>
      <c r="AB17" s="264"/>
      <c r="AC17" s="270">
        <f>SUM(C17:Z17)</f>
        <v>0</v>
      </c>
      <c r="AD17" s="25"/>
      <c r="AE17" s="271">
        <f>AC17/12</f>
        <v>0</v>
      </c>
      <c r="AF17" s="25"/>
      <c r="AG17" s="56"/>
    </row>
    <row r="18" spans="1:33" ht="12.75" customHeight="1" thickBot="1" x14ac:dyDescent="0.25">
      <c r="A18" s="47" t="s">
        <v>139</v>
      </c>
      <c r="B18" s="25"/>
      <c r="C18" s="48" t="str">
        <f>Jan!$I$77</f>
        <v/>
      </c>
      <c r="D18" s="25"/>
      <c r="E18" s="48" t="str">
        <f>Fev!$I$77</f>
        <v/>
      </c>
      <c r="F18" s="25"/>
      <c r="G18" s="48" t="str">
        <f>Mar!$I$77</f>
        <v/>
      </c>
      <c r="H18" s="25"/>
      <c r="I18" s="48" t="str">
        <f>Abr!$I$77</f>
        <v/>
      </c>
      <c r="J18" s="25"/>
      <c r="K18" s="48" t="str">
        <f>Mai!$I$77</f>
        <v/>
      </c>
      <c r="L18" s="25"/>
      <c r="M18" s="48" t="str">
        <f>Jun!$I$77</f>
        <v/>
      </c>
      <c r="N18" s="25"/>
      <c r="O18" s="48" t="str">
        <f>Jul!$I$77</f>
        <v/>
      </c>
      <c r="P18" s="25"/>
      <c r="Q18" s="48" t="str">
        <f>Ago!$I$77</f>
        <v/>
      </c>
      <c r="R18" s="25"/>
      <c r="S18" s="48" t="str">
        <f>Set!$I$77</f>
        <v/>
      </c>
      <c r="T18" s="25"/>
      <c r="U18" s="48" t="str">
        <f>Out!$I$77</f>
        <v/>
      </c>
      <c r="V18" s="25"/>
      <c r="W18" s="48" t="str">
        <f>Nov!$I$77</f>
        <v/>
      </c>
      <c r="X18" s="25"/>
      <c r="Y18" s="48" t="str">
        <f>Dez!$I$77</f>
        <v/>
      </c>
      <c r="Z18" s="25"/>
      <c r="AA18" s="26"/>
      <c r="AB18" s="25"/>
      <c r="AC18" s="49" t="str">
        <f>IF(AC17&lt;=0,"",AC17/AC26)</f>
        <v/>
      </c>
      <c r="AD18" s="25"/>
      <c r="AE18" s="49" t="str">
        <f>IF(AC7&lt;=0,"",AE17/AE26)</f>
        <v/>
      </c>
      <c r="AF18" s="25"/>
      <c r="AG18" s="56"/>
    </row>
    <row r="19" spans="1:33" x14ac:dyDescent="0.2">
      <c r="A19" s="268" t="s">
        <v>50</v>
      </c>
      <c r="B19" s="25"/>
      <c r="C19" s="269">
        <f>Jan!$I$100</f>
        <v>0</v>
      </c>
      <c r="D19" s="25"/>
      <c r="E19" s="269">
        <f>Fev!$I$100</f>
        <v>0</v>
      </c>
      <c r="F19" s="25"/>
      <c r="G19" s="269">
        <f>Mar!$I$100</f>
        <v>0</v>
      </c>
      <c r="H19" s="25"/>
      <c r="I19" s="269">
        <f>Abr!$I$100</f>
        <v>0</v>
      </c>
      <c r="J19" s="25"/>
      <c r="K19" s="269">
        <f>Mai!$I$100</f>
        <v>0</v>
      </c>
      <c r="L19" s="25"/>
      <c r="M19" s="269">
        <f>Jun!$I$100</f>
        <v>0</v>
      </c>
      <c r="N19" s="25"/>
      <c r="O19" s="269">
        <f>Jul!$I$100</f>
        <v>0</v>
      </c>
      <c r="P19" s="25"/>
      <c r="Q19" s="269">
        <f>Ago!$I$100</f>
        <v>0</v>
      </c>
      <c r="R19" s="25"/>
      <c r="S19" s="269">
        <f>Set!$I$100</f>
        <v>0</v>
      </c>
      <c r="T19" s="25"/>
      <c r="U19" s="269">
        <f>Out!$I$100</f>
        <v>0</v>
      </c>
      <c r="V19" s="25"/>
      <c r="W19" s="269">
        <f>Nov!$I$100</f>
        <v>0</v>
      </c>
      <c r="X19" s="25"/>
      <c r="Y19" s="269">
        <f>Dez!$I$100</f>
        <v>0</v>
      </c>
      <c r="Z19" s="264"/>
      <c r="AA19" s="25"/>
      <c r="AB19" s="264"/>
      <c r="AC19" s="270">
        <f>SUM(C19:Z19)</f>
        <v>0</v>
      </c>
      <c r="AD19" s="25"/>
      <c r="AE19" s="271">
        <f>AC19/12</f>
        <v>0</v>
      </c>
      <c r="AF19" s="25"/>
      <c r="AG19" s="56"/>
    </row>
    <row r="20" spans="1:33" ht="12.75" customHeight="1" thickBot="1" x14ac:dyDescent="0.25">
      <c r="A20" s="47" t="s">
        <v>139</v>
      </c>
      <c r="B20" s="25"/>
      <c r="C20" s="48" t="str">
        <f>Jan!$I$92</f>
        <v/>
      </c>
      <c r="D20" s="25"/>
      <c r="E20" s="48" t="str">
        <f>Fev!$I$92</f>
        <v/>
      </c>
      <c r="F20" s="25"/>
      <c r="G20" s="48" t="str">
        <f>Mar!$I$92</f>
        <v/>
      </c>
      <c r="H20" s="25"/>
      <c r="I20" s="48" t="str">
        <f>Abr!$I$92</f>
        <v/>
      </c>
      <c r="J20" s="25"/>
      <c r="K20" s="48" t="str">
        <f>Mai!$I$92</f>
        <v/>
      </c>
      <c r="L20" s="25"/>
      <c r="M20" s="48" t="str">
        <f>Jun!$I$92</f>
        <v/>
      </c>
      <c r="N20" s="25"/>
      <c r="O20" s="48" t="str">
        <f>Jul!$I$92</f>
        <v/>
      </c>
      <c r="P20" s="25"/>
      <c r="Q20" s="48" t="str">
        <f>Ago!$I$92</f>
        <v/>
      </c>
      <c r="R20" s="25"/>
      <c r="S20" s="48" t="str">
        <f>Set!$I$92</f>
        <v/>
      </c>
      <c r="T20" s="25"/>
      <c r="U20" s="48" t="str">
        <f>Out!$I$92</f>
        <v/>
      </c>
      <c r="V20" s="25"/>
      <c r="W20" s="48" t="str">
        <f>Nov!$I$92</f>
        <v/>
      </c>
      <c r="X20" s="25"/>
      <c r="Y20" s="48" t="str">
        <f>Dez!$I$92</f>
        <v/>
      </c>
      <c r="Z20" s="25"/>
      <c r="AA20" s="26"/>
      <c r="AB20" s="25"/>
      <c r="AC20" s="49" t="str">
        <f>IF(AC19&lt;=0,"",AC19/AC26)</f>
        <v/>
      </c>
      <c r="AD20" s="25"/>
      <c r="AE20" s="49" t="str">
        <f>IF(AC7&lt;=0,"",AE19/AE26)</f>
        <v/>
      </c>
      <c r="AF20" s="25"/>
      <c r="AG20" s="56"/>
    </row>
    <row r="21" spans="1:33" x14ac:dyDescent="0.2">
      <c r="A21" s="268" t="s">
        <v>110</v>
      </c>
      <c r="B21" s="25"/>
      <c r="C21" s="269">
        <f>Jan!$I$114</f>
        <v>0</v>
      </c>
      <c r="D21" s="25"/>
      <c r="E21" s="269">
        <f>Fev!$I$114</f>
        <v>0</v>
      </c>
      <c r="F21" s="25"/>
      <c r="G21" s="269">
        <f>Mar!$I$114</f>
        <v>0</v>
      </c>
      <c r="H21" s="25"/>
      <c r="I21" s="269">
        <f>Abr!$I$114</f>
        <v>0</v>
      </c>
      <c r="J21" s="25"/>
      <c r="K21" s="269">
        <f>Mai!$I$114</f>
        <v>0</v>
      </c>
      <c r="L21" s="25"/>
      <c r="M21" s="269">
        <f>Jun!$I$114</f>
        <v>0</v>
      </c>
      <c r="N21" s="25"/>
      <c r="O21" s="269">
        <f>Jul!$I$114</f>
        <v>0</v>
      </c>
      <c r="P21" s="25"/>
      <c r="Q21" s="269">
        <f>Ago!$I$114</f>
        <v>0</v>
      </c>
      <c r="R21" s="25"/>
      <c r="S21" s="269">
        <f>Set!$I$114</f>
        <v>0</v>
      </c>
      <c r="T21" s="25"/>
      <c r="U21" s="269">
        <f>Out!$I$114</f>
        <v>0</v>
      </c>
      <c r="V21" s="25"/>
      <c r="W21" s="269">
        <f>Nov!$I$114</f>
        <v>0</v>
      </c>
      <c r="X21" s="25"/>
      <c r="Y21" s="269">
        <f>Dez!$I$114</f>
        <v>0</v>
      </c>
      <c r="Z21" s="264"/>
      <c r="AA21" s="25"/>
      <c r="AB21" s="264"/>
      <c r="AC21" s="270">
        <f>SUM(C21:Z21)</f>
        <v>0</v>
      </c>
      <c r="AD21" s="25"/>
      <c r="AE21" s="271">
        <f>AC21/12</f>
        <v>0</v>
      </c>
      <c r="AF21" s="25"/>
      <c r="AG21" s="56"/>
    </row>
    <row r="22" spans="1:33" ht="12.75" customHeight="1" thickBot="1" x14ac:dyDescent="0.25">
      <c r="A22" s="47" t="s">
        <v>139</v>
      </c>
      <c r="B22" s="25"/>
      <c r="C22" s="48" t="str">
        <f>Jan!$I$103</f>
        <v/>
      </c>
      <c r="D22" s="25"/>
      <c r="E22" s="48" t="str">
        <f>Fev!$I$103</f>
        <v/>
      </c>
      <c r="F22" s="25"/>
      <c r="G22" s="48" t="str">
        <f>Mar!$I$103</f>
        <v/>
      </c>
      <c r="H22" s="25"/>
      <c r="I22" s="48" t="str">
        <f>Abr!$I$103</f>
        <v/>
      </c>
      <c r="J22" s="25"/>
      <c r="K22" s="48" t="str">
        <f>Mai!$I$103</f>
        <v/>
      </c>
      <c r="L22" s="25"/>
      <c r="M22" s="48" t="str">
        <f>Jun!$I$103</f>
        <v/>
      </c>
      <c r="N22" s="25"/>
      <c r="O22" s="48" t="str">
        <f>Jul!$I$103</f>
        <v/>
      </c>
      <c r="P22" s="25"/>
      <c r="Q22" s="48" t="str">
        <f>Ago!$I$103</f>
        <v/>
      </c>
      <c r="R22" s="25"/>
      <c r="S22" s="48" t="str">
        <f>Set!$I$103</f>
        <v/>
      </c>
      <c r="T22" s="25"/>
      <c r="U22" s="48" t="str">
        <f>Out!$I$103</f>
        <v/>
      </c>
      <c r="V22" s="25"/>
      <c r="W22" s="48" t="str">
        <f>Nov!$I$103</f>
        <v/>
      </c>
      <c r="X22" s="25"/>
      <c r="Y22" s="48" t="str">
        <f>Dez!$I$103</f>
        <v/>
      </c>
      <c r="Z22" s="25"/>
      <c r="AA22" s="26"/>
      <c r="AB22" s="25"/>
      <c r="AC22" s="49" t="str">
        <f>IF(AC21&lt;=0,"",AC21/AC26)</f>
        <v/>
      </c>
      <c r="AD22" s="25"/>
      <c r="AE22" s="49" t="str">
        <f>IF(AC7&lt;=0,"",AE21/AE26)</f>
        <v/>
      </c>
      <c r="AF22" s="25"/>
      <c r="AG22" s="56"/>
    </row>
    <row r="23" spans="1:33" x14ac:dyDescent="0.2">
      <c r="A23" s="268" t="s">
        <v>56</v>
      </c>
      <c r="B23" s="25"/>
      <c r="C23" s="269">
        <f>Jan!$I$128</f>
        <v>0</v>
      </c>
      <c r="D23" s="25"/>
      <c r="E23" s="269">
        <f>Fev!$I$128</f>
        <v>0</v>
      </c>
      <c r="F23" s="25"/>
      <c r="G23" s="269">
        <f>Mar!$I$128</f>
        <v>0</v>
      </c>
      <c r="H23" s="25"/>
      <c r="I23" s="269">
        <f>Abr!$I$128</f>
        <v>0</v>
      </c>
      <c r="J23" s="25"/>
      <c r="K23" s="269">
        <f>Mai!$I$128</f>
        <v>0</v>
      </c>
      <c r="L23" s="25"/>
      <c r="M23" s="269">
        <f>Jun!$I$128</f>
        <v>0</v>
      </c>
      <c r="N23" s="25"/>
      <c r="O23" s="269">
        <f>Jul!$I$128</f>
        <v>0</v>
      </c>
      <c r="P23" s="25"/>
      <c r="Q23" s="269">
        <f>Ago!$I$128</f>
        <v>0</v>
      </c>
      <c r="R23" s="25"/>
      <c r="S23" s="269">
        <f>Set!$I$128</f>
        <v>0</v>
      </c>
      <c r="T23" s="25"/>
      <c r="U23" s="269">
        <f>Out!$I$128</f>
        <v>0</v>
      </c>
      <c r="V23" s="25"/>
      <c r="W23" s="269">
        <f>Nov!$I$128</f>
        <v>0</v>
      </c>
      <c r="X23" s="25"/>
      <c r="Y23" s="269">
        <f>Dez!$I$128</f>
        <v>0</v>
      </c>
      <c r="Z23" s="264"/>
      <c r="AA23" s="25"/>
      <c r="AB23" s="264"/>
      <c r="AC23" s="270">
        <f>SUM(C23:Z23)</f>
        <v>0</v>
      </c>
      <c r="AD23" s="25"/>
      <c r="AE23" s="271">
        <f>AC23/12</f>
        <v>0</v>
      </c>
      <c r="AF23" s="25"/>
      <c r="AG23" s="56"/>
    </row>
    <row r="24" spans="1:33" ht="12.75" customHeight="1" x14ac:dyDescent="0.2">
      <c r="A24" s="47" t="s">
        <v>139</v>
      </c>
      <c r="B24" s="25"/>
      <c r="C24" s="50" t="str">
        <f>Jan!$I$117</f>
        <v/>
      </c>
      <c r="D24" s="25"/>
      <c r="E24" s="50" t="str">
        <f>Fev!$I$117</f>
        <v/>
      </c>
      <c r="F24" s="25"/>
      <c r="G24" s="50" t="str">
        <f>Mar!$I$117</f>
        <v/>
      </c>
      <c r="H24" s="25"/>
      <c r="I24" s="50" t="str">
        <f>Abr!$I$117</f>
        <v/>
      </c>
      <c r="J24" s="25"/>
      <c r="K24" s="50" t="str">
        <f>Mai!$I$117</f>
        <v/>
      </c>
      <c r="L24" s="25"/>
      <c r="M24" s="50" t="str">
        <f>Jun!$I$117</f>
        <v/>
      </c>
      <c r="N24" s="25"/>
      <c r="O24" s="50" t="str">
        <f>Jul!$I$117</f>
        <v/>
      </c>
      <c r="P24" s="25"/>
      <c r="Q24" s="50" t="str">
        <f>Ago!$I$117</f>
        <v/>
      </c>
      <c r="R24" s="25"/>
      <c r="S24" s="50" t="str">
        <f>Set!$I$117</f>
        <v/>
      </c>
      <c r="T24" s="25"/>
      <c r="U24" s="50" t="str">
        <f>Out!$I$117</f>
        <v/>
      </c>
      <c r="V24" s="25"/>
      <c r="W24" s="50" t="str">
        <f>Nov!$I$117</f>
        <v/>
      </c>
      <c r="X24" s="25"/>
      <c r="Y24" s="50" t="str">
        <f>Dez!$I$117</f>
        <v/>
      </c>
      <c r="Z24" s="25"/>
      <c r="AA24" s="26"/>
      <c r="AB24" s="25"/>
      <c r="AC24" s="50" t="str">
        <f>IF(AC23&lt;=0,"",AC23/AC26)</f>
        <v/>
      </c>
      <c r="AD24" s="25"/>
      <c r="AE24" s="50" t="str">
        <f>IF(AC9&lt;=0,"",AE23/AE26)</f>
        <v/>
      </c>
      <c r="AF24" s="25"/>
      <c r="AG24" s="56"/>
    </row>
    <row r="25" spans="1:33" ht="3.75" customHeight="1" thickBot="1" x14ac:dyDescent="0.25">
      <c r="A25" s="243"/>
      <c r="B25" s="25"/>
      <c r="C25" s="244"/>
      <c r="D25" s="25"/>
      <c r="E25" s="244"/>
      <c r="F25" s="25"/>
      <c r="G25" s="244"/>
      <c r="H25" s="25"/>
      <c r="I25" s="244"/>
      <c r="J25" s="25"/>
      <c r="K25" s="244"/>
      <c r="L25" s="25"/>
      <c r="M25" s="244"/>
      <c r="N25" s="25"/>
      <c r="O25" s="244"/>
      <c r="P25" s="25"/>
      <c r="Q25" s="244"/>
      <c r="R25" s="25"/>
      <c r="S25" s="244"/>
      <c r="T25" s="25"/>
      <c r="U25" s="244"/>
      <c r="V25" s="25"/>
      <c r="W25" s="244"/>
      <c r="X25" s="25"/>
      <c r="Y25" s="244"/>
      <c r="Z25" s="25"/>
      <c r="AA25" s="26"/>
      <c r="AB25" s="25"/>
      <c r="AC25" s="245"/>
      <c r="AD25" s="25"/>
      <c r="AE25" s="245"/>
      <c r="AF25" s="25"/>
      <c r="AG25" s="56"/>
    </row>
    <row r="26" spans="1:33" x14ac:dyDescent="0.2">
      <c r="A26" s="276" t="s">
        <v>151</v>
      </c>
      <c r="B26" s="25"/>
      <c r="C26" s="277">
        <f>C7+C9+C11+C13+C15+C17+C19+C21+C23</f>
        <v>0</v>
      </c>
      <c r="D26" s="25"/>
      <c r="E26" s="277">
        <f>E7+E9+E11+E13+E15+E17+E19+E21+E23</f>
        <v>0</v>
      </c>
      <c r="F26" s="25"/>
      <c r="G26" s="277">
        <f>G7+G9+G11+G13+G15+G17+G19+G21+G23</f>
        <v>0</v>
      </c>
      <c r="H26" s="25"/>
      <c r="I26" s="277">
        <f>I7+I9+I11+I13+I15+I17+I19+I21+I23</f>
        <v>0</v>
      </c>
      <c r="J26" s="25"/>
      <c r="K26" s="277">
        <f>K7+K9+K11+K13+K15+K17+K19+K21+K23</f>
        <v>0</v>
      </c>
      <c r="L26" s="25"/>
      <c r="M26" s="277">
        <f>M7+M9+M11+M13+M15+M17+M19+M21+M23</f>
        <v>0</v>
      </c>
      <c r="N26" s="25"/>
      <c r="O26" s="277">
        <f>O7+O9+O11+O13+O15+O17+O19+O21+O23</f>
        <v>0</v>
      </c>
      <c r="P26" s="25"/>
      <c r="Q26" s="277">
        <f>Q7+Q9+Q11+Q13+Q15+Q17+Q19+Q21+Q23</f>
        <v>0</v>
      </c>
      <c r="R26" s="25"/>
      <c r="S26" s="277">
        <f>S7+S9+S11+S13+S15+S17+S19+S21+S23</f>
        <v>0</v>
      </c>
      <c r="T26" s="25"/>
      <c r="U26" s="277">
        <f>U7+U9+U11+U13+U15+U17+U19+U21+U23</f>
        <v>0</v>
      </c>
      <c r="V26" s="25"/>
      <c r="W26" s="277">
        <f>W7+W9+W11+W13+W15+W17+W19+W21+W23</f>
        <v>0</v>
      </c>
      <c r="X26" s="25"/>
      <c r="Y26" s="277">
        <f>Y7+Y9+Y11+Y13+Y15+Y17+Y19+Y21+Y23</f>
        <v>0</v>
      </c>
      <c r="Z26" s="260"/>
      <c r="AA26" s="26"/>
      <c r="AB26" s="260"/>
      <c r="AC26" s="278">
        <f>AC7+AC9+AC11+AC13+AC15+AC17+AC19+AC21+AC23</f>
        <v>0</v>
      </c>
      <c r="AD26" s="25"/>
      <c r="AE26" s="278">
        <f>AE7+AE9+AE11+AE13+AE15+AE17+AE19+AE21+AE23</f>
        <v>0</v>
      </c>
      <c r="AF26" s="25"/>
      <c r="AG26" s="56"/>
    </row>
    <row r="27" spans="1:33" ht="2.25" customHeight="1" x14ac:dyDescent="0.2">
      <c r="A27" s="279"/>
      <c r="B27" s="25"/>
      <c r="C27" s="280"/>
      <c r="D27" s="25"/>
      <c r="E27" s="280"/>
      <c r="F27" s="25"/>
      <c r="G27" s="280"/>
      <c r="H27" s="25"/>
      <c r="I27" s="280"/>
      <c r="J27" s="25"/>
      <c r="K27" s="280"/>
      <c r="L27" s="25"/>
      <c r="M27" s="280"/>
      <c r="N27" s="25"/>
      <c r="O27" s="280"/>
      <c r="P27" s="25"/>
      <c r="Q27" s="280"/>
      <c r="R27" s="25"/>
      <c r="S27" s="280"/>
      <c r="T27" s="25"/>
      <c r="U27" s="280"/>
      <c r="V27" s="25"/>
      <c r="W27" s="280"/>
      <c r="X27" s="25"/>
      <c r="Y27" s="280"/>
      <c r="Z27" s="260"/>
      <c r="AA27" s="26"/>
      <c r="AB27" s="260"/>
      <c r="AC27" s="281"/>
      <c r="AD27" s="25"/>
      <c r="AE27" s="281"/>
      <c r="AF27" s="25"/>
      <c r="AG27" s="56"/>
    </row>
    <row r="28" spans="1:33" ht="13.5" customHeight="1" thickBot="1" x14ac:dyDescent="0.25">
      <c r="A28" s="282" t="s">
        <v>148</v>
      </c>
      <c r="B28" s="51"/>
      <c r="C28" s="283">
        <f>C5-C26</f>
        <v>0</v>
      </c>
      <c r="D28" s="51"/>
      <c r="E28" s="283">
        <f>E5-E26</f>
        <v>0</v>
      </c>
      <c r="F28" s="51"/>
      <c r="G28" s="283">
        <f>G5-G26</f>
        <v>0</v>
      </c>
      <c r="H28" s="51"/>
      <c r="I28" s="283">
        <f>I5-I26</f>
        <v>0</v>
      </c>
      <c r="J28" s="51"/>
      <c r="K28" s="283">
        <f>K5-K26</f>
        <v>0</v>
      </c>
      <c r="L28" s="51"/>
      <c r="M28" s="283">
        <f>M5-M26</f>
        <v>0</v>
      </c>
      <c r="N28" s="51"/>
      <c r="O28" s="283">
        <f>O5-O26</f>
        <v>0</v>
      </c>
      <c r="P28" s="51"/>
      <c r="Q28" s="283">
        <f>Q5-Q26</f>
        <v>0</v>
      </c>
      <c r="R28" s="51"/>
      <c r="S28" s="283">
        <f>S5-S26</f>
        <v>0</v>
      </c>
      <c r="T28" s="51"/>
      <c r="U28" s="283">
        <f>U5-U26</f>
        <v>0</v>
      </c>
      <c r="V28" s="51"/>
      <c r="W28" s="283">
        <f>W5-W26</f>
        <v>0</v>
      </c>
      <c r="X28" s="51"/>
      <c r="Y28" s="283">
        <f>Y5-Y26</f>
        <v>0</v>
      </c>
      <c r="Z28" s="284"/>
      <c r="AA28" s="26"/>
      <c r="AB28" s="284"/>
      <c r="AC28" s="283">
        <f>AC5-AC26</f>
        <v>0</v>
      </c>
      <c r="AD28" s="51"/>
      <c r="AE28" s="283">
        <f>AE5-AE26</f>
        <v>0</v>
      </c>
      <c r="AF28" s="51"/>
      <c r="AG28" s="56"/>
    </row>
    <row r="29" spans="1:33" ht="13.5" customHeight="1" thickBot="1" x14ac:dyDescent="0.25">
      <c r="A29" s="243"/>
      <c r="B29" s="25"/>
      <c r="C29" s="29"/>
      <c r="D29" s="25"/>
      <c r="E29" s="29"/>
      <c r="F29" s="25"/>
      <c r="G29" s="29"/>
      <c r="H29" s="25"/>
      <c r="I29" s="29"/>
      <c r="J29" s="25"/>
      <c r="K29" s="29"/>
      <c r="L29" s="25"/>
      <c r="M29" s="29"/>
      <c r="N29" s="25"/>
      <c r="O29" s="29"/>
      <c r="P29" s="25"/>
      <c r="Q29" s="29"/>
      <c r="R29" s="25"/>
      <c r="S29" s="29"/>
      <c r="T29" s="25"/>
      <c r="U29" s="29"/>
      <c r="V29" s="25"/>
      <c r="W29" s="29"/>
      <c r="X29" s="25"/>
      <c r="Y29" s="29"/>
      <c r="Z29" s="25"/>
      <c r="AA29" s="26"/>
      <c r="AB29" s="25"/>
      <c r="AC29" s="56"/>
      <c r="AD29" s="25"/>
      <c r="AE29" s="56"/>
      <c r="AF29" s="25"/>
      <c r="AG29" s="56"/>
    </row>
    <row r="30" spans="1:33" x14ac:dyDescent="0.2">
      <c r="A30" s="285" t="s">
        <v>140</v>
      </c>
      <c r="B30" s="25"/>
      <c r="C30" s="286"/>
      <c r="D30" s="25"/>
      <c r="E30" s="286"/>
      <c r="F30" s="25"/>
      <c r="G30" s="286"/>
      <c r="H30" s="25"/>
      <c r="I30" s="286"/>
      <c r="J30" s="25"/>
      <c r="K30" s="286"/>
      <c r="L30" s="25"/>
      <c r="M30" s="286"/>
      <c r="N30" s="25"/>
      <c r="O30" s="286"/>
      <c r="P30" s="25"/>
      <c r="Q30" s="286"/>
      <c r="R30" s="25"/>
      <c r="S30" s="286"/>
      <c r="T30" s="25"/>
      <c r="U30" s="286"/>
      <c r="V30" s="25"/>
      <c r="W30" s="286"/>
      <c r="X30" s="25"/>
      <c r="Y30" s="286"/>
      <c r="Z30" s="260"/>
      <c r="AA30" s="25"/>
      <c r="AB30" s="260"/>
      <c r="AC30" s="285"/>
      <c r="AD30" s="25"/>
      <c r="AE30" s="285"/>
      <c r="AF30" s="25"/>
      <c r="AG30" s="56"/>
    </row>
    <row r="31" spans="1:33" x14ac:dyDescent="0.2">
      <c r="A31" s="246" t="s">
        <v>124</v>
      </c>
      <c r="B31" s="25"/>
      <c r="C31" s="247" t="str">
        <f>Jan!$G$137</f>
        <v/>
      </c>
      <c r="D31" s="25"/>
      <c r="E31" s="247" t="str">
        <f>Fev!$G$137</f>
        <v/>
      </c>
      <c r="F31" s="25"/>
      <c r="G31" s="247" t="str">
        <f>Mar!$G$137</f>
        <v/>
      </c>
      <c r="H31" s="25"/>
      <c r="I31" s="247" t="str">
        <f>Abr!$G$137</f>
        <v/>
      </c>
      <c r="J31" s="25"/>
      <c r="K31" s="247" t="str">
        <f>Mai!$G$137</f>
        <v/>
      </c>
      <c r="L31" s="25"/>
      <c r="M31" s="247" t="str">
        <f>Jun!$G$137</f>
        <v/>
      </c>
      <c r="N31" s="25"/>
      <c r="O31" s="247" t="str">
        <f>Jul!$G$137</f>
        <v/>
      </c>
      <c r="P31" s="25"/>
      <c r="Q31" s="247" t="str">
        <f>Ago!$G$137</f>
        <v/>
      </c>
      <c r="R31" s="25"/>
      <c r="S31" s="247" t="str">
        <f>Set!$G$137</f>
        <v/>
      </c>
      <c r="T31" s="25"/>
      <c r="U31" s="247" t="str">
        <f>Out!$G$137</f>
        <v/>
      </c>
      <c r="V31" s="25"/>
      <c r="W31" s="247" t="str">
        <f>Nov!$G$137</f>
        <v/>
      </c>
      <c r="X31" s="25"/>
      <c r="Y31" s="247" t="str">
        <f>Dez!$G$137</f>
        <v/>
      </c>
      <c r="Z31" s="25"/>
      <c r="AA31" s="25"/>
      <c r="AB31" s="25"/>
      <c r="AC31" s="246">
        <f>SUM(C31:Z31)</f>
        <v>0</v>
      </c>
      <c r="AD31" s="25"/>
      <c r="AE31" s="246">
        <f>AC31/12</f>
        <v>0</v>
      </c>
      <c r="AF31" s="25"/>
      <c r="AG31" s="56"/>
    </row>
    <row r="32" spans="1:33" x14ac:dyDescent="0.2">
      <c r="A32" s="246" t="s">
        <v>61</v>
      </c>
      <c r="B32" s="25"/>
      <c r="C32" s="247" t="str">
        <f>Jan!$G$138</f>
        <v/>
      </c>
      <c r="D32" s="25"/>
      <c r="E32" s="247" t="str">
        <f>Fev!$G$138</f>
        <v/>
      </c>
      <c r="F32" s="25"/>
      <c r="G32" s="247" t="str">
        <f>Mar!$G$138</f>
        <v/>
      </c>
      <c r="H32" s="25"/>
      <c r="I32" s="247" t="str">
        <f>Abr!$G$138</f>
        <v/>
      </c>
      <c r="J32" s="25"/>
      <c r="K32" s="247" t="str">
        <f>Mai!$G$138</f>
        <v/>
      </c>
      <c r="L32" s="25"/>
      <c r="M32" s="247" t="str">
        <f>Jun!$G$138</f>
        <v/>
      </c>
      <c r="N32" s="25"/>
      <c r="O32" s="247" t="str">
        <f>Jul!$G$138</f>
        <v/>
      </c>
      <c r="P32" s="25"/>
      <c r="Q32" s="247" t="str">
        <f>Ago!$G$138</f>
        <v/>
      </c>
      <c r="R32" s="25"/>
      <c r="S32" s="247" t="str">
        <f>Set!$G$138</f>
        <v/>
      </c>
      <c r="T32" s="25"/>
      <c r="U32" s="247" t="str">
        <f>Out!$G$138</f>
        <v/>
      </c>
      <c r="V32" s="25"/>
      <c r="W32" s="247" t="str">
        <f>Nov!$G$138</f>
        <v/>
      </c>
      <c r="X32" s="25"/>
      <c r="Y32" s="247" t="str">
        <f>Dez!$G$138</f>
        <v/>
      </c>
      <c r="Z32" s="25"/>
      <c r="AA32" s="25"/>
      <c r="AB32" s="25"/>
      <c r="AC32" s="246">
        <f>SUM(C32:Z32)</f>
        <v>0</v>
      </c>
      <c r="AD32" s="25"/>
      <c r="AE32" s="246">
        <f>AC32/12</f>
        <v>0</v>
      </c>
      <c r="AF32" s="25"/>
      <c r="AG32" s="56"/>
    </row>
    <row r="33" spans="1:33" ht="13.5" thickBot="1" x14ac:dyDescent="0.25">
      <c r="A33" s="287" t="s">
        <v>125</v>
      </c>
      <c r="B33" s="51"/>
      <c r="C33" s="288">
        <f>IF(C31="",0,IF(C32="",0,C31-C32))</f>
        <v>0</v>
      </c>
      <c r="D33" s="51"/>
      <c r="E33" s="288">
        <f>IF(E31="",0,IF(E32="",0,E31-E32))</f>
        <v>0</v>
      </c>
      <c r="F33" s="51"/>
      <c r="G33" s="288">
        <f>IF(G31="",0,IF(G32="",0,G31-G32))</f>
        <v>0</v>
      </c>
      <c r="H33" s="51"/>
      <c r="I33" s="288">
        <f>IF(I31="",0,IF(I32="",0,I31-I32))</f>
        <v>0</v>
      </c>
      <c r="J33" s="51"/>
      <c r="K33" s="288">
        <f>IF(K31="",0,IF(K32="",0,K31-K32))</f>
        <v>0</v>
      </c>
      <c r="L33" s="51"/>
      <c r="M33" s="288">
        <f>IF(M31="",0,IF(M32="",0,M31-M32))</f>
        <v>0</v>
      </c>
      <c r="N33" s="51"/>
      <c r="O33" s="288">
        <f>IF(O31="",0,IF(O32="",0,O31-O32))</f>
        <v>0</v>
      </c>
      <c r="P33" s="51"/>
      <c r="Q33" s="288">
        <f>IF(Q31="",0,IF(Q32="",0,Q31-Q32))</f>
        <v>0</v>
      </c>
      <c r="R33" s="51"/>
      <c r="S33" s="288">
        <f>IF(S31="",0,IF(S32="",0,S31-S32))</f>
        <v>0</v>
      </c>
      <c r="T33" s="51"/>
      <c r="U33" s="288">
        <f>IF(U31="",0,IF(U32="",0,U31-U32))</f>
        <v>0</v>
      </c>
      <c r="V33" s="51"/>
      <c r="W33" s="288">
        <f>IF(W31="",0,IF(W32="",0,W31-W32))</f>
        <v>0</v>
      </c>
      <c r="X33" s="51"/>
      <c r="Y33" s="288">
        <f>IF(Y31="",0,IF(Y32="",0,Y31-Y32))</f>
        <v>0</v>
      </c>
      <c r="Z33" s="284"/>
      <c r="AA33" s="51"/>
      <c r="AB33" s="284"/>
      <c r="AC33" s="287">
        <f>AC31-AC32</f>
        <v>0</v>
      </c>
      <c r="AD33" s="51"/>
      <c r="AE33" s="287">
        <f>AE31-AE32</f>
        <v>0</v>
      </c>
      <c r="AF33" s="51"/>
      <c r="AG33" s="56"/>
    </row>
    <row r="34" spans="1:33" s="29" customFormat="1" ht="13.5" thickBot="1" x14ac:dyDescent="0.25">
      <c r="A34" s="28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5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5"/>
      <c r="AG34" s="56"/>
    </row>
    <row r="35" spans="1:33" s="29" customFormat="1" ht="13.5" thickBot="1" x14ac:dyDescent="0.25">
      <c r="A35" s="289" t="s">
        <v>147</v>
      </c>
      <c r="B35" s="248"/>
      <c r="C35" s="290">
        <f>Jan!$G$154</f>
        <v>0</v>
      </c>
      <c r="D35" s="248"/>
      <c r="E35" s="290">
        <f>Fev!$G$154</f>
        <v>0</v>
      </c>
      <c r="F35" s="248"/>
      <c r="G35" s="290">
        <f>Mar!$G$154</f>
        <v>0</v>
      </c>
      <c r="H35" s="248"/>
      <c r="I35" s="290">
        <f>Abr!$G$154</f>
        <v>0</v>
      </c>
      <c r="J35" s="248"/>
      <c r="K35" s="290">
        <f>Mai!$G$154</f>
        <v>0</v>
      </c>
      <c r="L35" s="248"/>
      <c r="M35" s="290">
        <f>Jun!$G$154</f>
        <v>0</v>
      </c>
      <c r="N35" s="248"/>
      <c r="O35" s="290">
        <f>Jul!$G$154</f>
        <v>0</v>
      </c>
      <c r="P35" s="248"/>
      <c r="Q35" s="290">
        <f>Ago!$G$154</f>
        <v>0</v>
      </c>
      <c r="R35" s="248"/>
      <c r="S35" s="290">
        <f>Set!$G$154</f>
        <v>0</v>
      </c>
      <c r="T35" s="248"/>
      <c r="U35" s="290">
        <f>Out!$G$154</f>
        <v>0</v>
      </c>
      <c r="V35" s="248"/>
      <c r="W35" s="290">
        <f>Nov!$G$154</f>
        <v>0</v>
      </c>
      <c r="X35" s="248"/>
      <c r="Y35" s="290">
        <f>Dez!$G$154</f>
        <v>0</v>
      </c>
      <c r="Z35" s="259"/>
      <c r="AA35" s="24"/>
      <c r="AB35" s="259"/>
      <c r="AC35" s="291">
        <f>C35+E35+G35+I35+K35+M35+O35+Q35+S35+U35+W35+Y35</f>
        <v>0</v>
      </c>
      <c r="AD35" s="292"/>
      <c r="AE35" s="291">
        <f>AC35/12</f>
        <v>0</v>
      </c>
      <c r="AF35" s="24"/>
      <c r="AG35" s="26"/>
    </row>
    <row r="36" spans="1:33" s="29" customFormat="1" ht="3.75" customHeight="1" thickBot="1" x14ac:dyDescent="0.25">
      <c r="A36" s="58"/>
      <c r="B36" s="61"/>
      <c r="C36" s="59"/>
      <c r="D36" s="61"/>
      <c r="E36" s="59"/>
      <c r="F36" s="61"/>
      <c r="G36" s="59"/>
      <c r="H36" s="61"/>
      <c r="I36" s="59"/>
      <c r="J36" s="61"/>
      <c r="K36" s="59"/>
      <c r="L36" s="61"/>
      <c r="M36" s="59"/>
      <c r="N36" s="24"/>
      <c r="O36" s="59"/>
      <c r="P36" s="61"/>
      <c r="Q36" s="59"/>
      <c r="R36" s="61"/>
      <c r="S36" s="59"/>
      <c r="T36" s="61"/>
      <c r="U36" s="59"/>
      <c r="V36" s="61"/>
      <c r="W36" s="59"/>
      <c r="X36" s="61"/>
      <c r="Y36" s="59"/>
      <c r="Z36" s="25"/>
      <c r="AA36" s="25"/>
      <c r="AB36" s="25"/>
      <c r="AC36" s="58"/>
      <c r="AD36" s="61"/>
      <c r="AE36" s="60"/>
      <c r="AF36" s="25"/>
      <c r="AG36" s="56"/>
    </row>
    <row r="37" spans="1:33" ht="13.5" thickBot="1" x14ac:dyDescent="0.25">
      <c r="A37" s="293" t="s">
        <v>113</v>
      </c>
      <c r="B37" s="249"/>
      <c r="C37" s="294"/>
      <c r="D37" s="249"/>
      <c r="E37" s="294"/>
      <c r="F37" s="249"/>
      <c r="G37" s="294"/>
      <c r="H37" s="249"/>
      <c r="I37" s="294"/>
      <c r="J37" s="249"/>
      <c r="K37" s="294"/>
      <c r="L37" s="249"/>
      <c r="M37" s="294"/>
      <c r="N37" s="249"/>
      <c r="O37" s="294"/>
      <c r="P37" s="249"/>
      <c r="Q37" s="294"/>
      <c r="R37" s="249"/>
      <c r="S37" s="294"/>
      <c r="T37" s="249"/>
      <c r="U37" s="294"/>
      <c r="V37" s="249"/>
      <c r="W37" s="294"/>
      <c r="X37" s="249"/>
      <c r="Y37" s="294"/>
      <c r="Z37" s="295"/>
      <c r="AA37" s="30"/>
      <c r="AB37" s="295"/>
      <c r="AC37" s="296"/>
      <c r="AD37" s="249"/>
      <c r="AE37" s="296"/>
      <c r="AF37" s="30"/>
      <c r="AG37" s="56"/>
    </row>
    <row r="38" spans="1:33" x14ac:dyDescent="0.2">
      <c r="A38" s="250" t="s">
        <v>149</v>
      </c>
      <c r="B38" s="25"/>
      <c r="C38" s="251">
        <f>Jan!$G$177+Jan!$G$179-Jan!$G$178</f>
        <v>0</v>
      </c>
      <c r="D38" s="25"/>
      <c r="E38" s="251">
        <f>Fev!$G$177+Fev!$G$179-Fev!$G$178</f>
        <v>0</v>
      </c>
      <c r="F38" s="25"/>
      <c r="G38" s="251">
        <f>Mar!$G$177+Mar!$G$179-Mar!$G$178</f>
        <v>0</v>
      </c>
      <c r="H38" s="25"/>
      <c r="I38" s="251">
        <f>Abr!$G$177+Abr!$G$179-Abr!$G$178</f>
        <v>0</v>
      </c>
      <c r="J38" s="25"/>
      <c r="K38" s="251">
        <f>Mai!$G$177+Mai!$G$179-Mai!$G$178</f>
        <v>0</v>
      </c>
      <c r="L38" s="25"/>
      <c r="M38" s="251">
        <f>Jun!$G$177+Jun!$G$179-Jun!$G$178</f>
        <v>0</v>
      </c>
      <c r="N38" s="25"/>
      <c r="O38" s="251">
        <f>Jul!$G$177+Jul!$G$179-Jul!$G$178</f>
        <v>0</v>
      </c>
      <c r="P38" s="25"/>
      <c r="Q38" s="251">
        <f>Ago!$G$177+Ago!$G$179-Ago!$G$178</f>
        <v>0</v>
      </c>
      <c r="R38" s="25"/>
      <c r="S38" s="251">
        <f>Set!$G$177+Set!$G$179-Set!$G$178</f>
        <v>0</v>
      </c>
      <c r="T38" s="25"/>
      <c r="U38" s="251">
        <f>Out!$G$177+Out!$G$179-Out!$G$178</f>
        <v>0</v>
      </c>
      <c r="V38" s="25"/>
      <c r="W38" s="251">
        <f>Nov!$G$177+Nov!$G$179-Nov!$G$178</f>
        <v>0</v>
      </c>
      <c r="X38" s="25"/>
      <c r="Y38" s="251">
        <f>Dez!$G$177+Dez!$G$179-Dez!$G$178</f>
        <v>0</v>
      </c>
      <c r="Z38" s="25"/>
      <c r="AA38" s="25"/>
      <c r="AB38" s="25"/>
      <c r="AC38" s="246">
        <f>SUM(C38:Z38)</f>
        <v>0</v>
      </c>
      <c r="AD38" s="25"/>
      <c r="AE38" s="246">
        <f>AC38/12</f>
        <v>0</v>
      </c>
      <c r="AF38" s="25"/>
      <c r="AG38" s="56"/>
    </row>
    <row r="39" spans="1:33" ht="13.5" thickBot="1" x14ac:dyDescent="0.25">
      <c r="A39" s="252" t="s">
        <v>150</v>
      </c>
      <c r="B39" s="25"/>
      <c r="C39" s="253">
        <f>Jan!$H$177+Jan!$H$179-Jan!$H$178</f>
        <v>0</v>
      </c>
      <c r="D39" s="25"/>
      <c r="E39" s="253">
        <f>Fev!$H$177+Fev!$H$179-Fev!$H$178</f>
        <v>0</v>
      </c>
      <c r="F39" s="25"/>
      <c r="G39" s="253">
        <f>Mar!$H$177+Mar!$H$179-Mar!$H$178</f>
        <v>0</v>
      </c>
      <c r="H39" s="25"/>
      <c r="I39" s="253">
        <f>Abr!$H$177+Abr!$H$179-Abr!$H$178</f>
        <v>0</v>
      </c>
      <c r="J39" s="25"/>
      <c r="K39" s="253">
        <f>Mai!$H$177+Mai!$H$179-Mai!$H$178</f>
        <v>0</v>
      </c>
      <c r="L39" s="25"/>
      <c r="M39" s="253">
        <f>Jun!$H$177+Jun!$H$179-Jun!$H$178</f>
        <v>0</v>
      </c>
      <c r="N39" s="25"/>
      <c r="O39" s="253">
        <f>Jul!$H$177+Jul!$H$179-Jul!$H$178</f>
        <v>0</v>
      </c>
      <c r="P39" s="25"/>
      <c r="Q39" s="253">
        <f>Ago!$H$177+Ago!$H$179-Ago!$H$178</f>
        <v>0</v>
      </c>
      <c r="R39" s="25"/>
      <c r="S39" s="253">
        <f>Set!$H$177+Set!$H$179-Set!$H$178</f>
        <v>0</v>
      </c>
      <c r="T39" s="25"/>
      <c r="U39" s="253">
        <f>Out!$H$177+Out!$H$179-Out!$H$178</f>
        <v>0</v>
      </c>
      <c r="V39" s="25"/>
      <c r="W39" s="253">
        <f>Nov!$H$177+Nov!$H$179-Nov!$H$178</f>
        <v>0</v>
      </c>
      <c r="X39" s="25"/>
      <c r="Y39" s="253">
        <f>Dez!$H$177+Dez!$H$179-Dez!$H$178</f>
        <v>0</v>
      </c>
      <c r="Z39" s="25"/>
      <c r="AA39" s="25"/>
      <c r="AB39" s="25"/>
      <c r="AC39" s="246">
        <f>SUM(C39:Z39)</f>
        <v>0</v>
      </c>
      <c r="AD39" s="25"/>
      <c r="AE39" s="246">
        <f>AC39/12</f>
        <v>0</v>
      </c>
      <c r="AF39" s="25"/>
      <c r="AG39" s="56"/>
    </row>
    <row r="40" spans="1:33" ht="13.5" thickBot="1" x14ac:dyDescent="0.25">
      <c r="A40" s="297" t="s">
        <v>143</v>
      </c>
      <c r="B40" s="25"/>
      <c r="C40" s="298">
        <f>C38+C39</f>
        <v>0</v>
      </c>
      <c r="D40" s="25"/>
      <c r="E40" s="298">
        <f>E38+E39</f>
        <v>0</v>
      </c>
      <c r="F40" s="25"/>
      <c r="G40" s="298">
        <f>G38+G39</f>
        <v>0</v>
      </c>
      <c r="H40" s="25"/>
      <c r="I40" s="298">
        <f>I38+I39</f>
        <v>0</v>
      </c>
      <c r="J40" s="25"/>
      <c r="K40" s="298">
        <f>K38+K39</f>
        <v>0</v>
      </c>
      <c r="L40" s="25"/>
      <c r="M40" s="298">
        <f>M38+M39</f>
        <v>0</v>
      </c>
      <c r="N40" s="25"/>
      <c r="O40" s="298">
        <f>O38+O39</f>
        <v>0</v>
      </c>
      <c r="P40" s="25"/>
      <c r="Q40" s="298">
        <f>Q38+Q39</f>
        <v>0</v>
      </c>
      <c r="R40" s="25"/>
      <c r="S40" s="298">
        <f>S38+S39</f>
        <v>0</v>
      </c>
      <c r="T40" s="25"/>
      <c r="U40" s="298">
        <f>U38+U39</f>
        <v>0</v>
      </c>
      <c r="V40" s="25"/>
      <c r="W40" s="298">
        <f>W38+W39</f>
        <v>0</v>
      </c>
      <c r="X40" s="25"/>
      <c r="Y40" s="298">
        <f>Y38+Y39</f>
        <v>0</v>
      </c>
      <c r="Z40" s="260"/>
      <c r="AA40" s="25"/>
      <c r="AB40" s="260"/>
      <c r="AC40" s="299">
        <f>AC38+AC39</f>
        <v>0</v>
      </c>
      <c r="AD40" s="25"/>
      <c r="AE40" s="299">
        <f>AE38+AE39</f>
        <v>0</v>
      </c>
      <c r="AF40" s="25"/>
      <c r="AG40" s="56"/>
    </row>
    <row r="41" spans="1:33" ht="5.25" customHeight="1" thickBot="1" x14ac:dyDescent="0.25">
      <c r="A41" s="254"/>
      <c r="B41" s="25"/>
      <c r="C41" s="255"/>
      <c r="D41" s="25"/>
      <c r="E41" s="255"/>
      <c r="F41" s="25"/>
      <c r="G41" s="255"/>
      <c r="H41" s="25"/>
      <c r="I41" s="255"/>
      <c r="J41" s="25"/>
      <c r="K41" s="255"/>
      <c r="L41" s="25"/>
      <c r="M41" s="255"/>
      <c r="N41" s="25"/>
      <c r="O41" s="255"/>
      <c r="P41" s="25"/>
      <c r="Q41" s="255"/>
      <c r="R41" s="25"/>
      <c r="S41" s="255"/>
      <c r="T41" s="25"/>
      <c r="U41" s="255"/>
      <c r="V41" s="25"/>
      <c r="W41" s="255"/>
      <c r="X41" s="25"/>
      <c r="Y41" s="255"/>
      <c r="Z41" s="25"/>
      <c r="AA41" s="25"/>
      <c r="AB41" s="25"/>
      <c r="AC41" s="256"/>
      <c r="AD41" s="25"/>
      <c r="AE41" s="256"/>
      <c r="AF41" s="25"/>
      <c r="AG41" s="56"/>
    </row>
    <row r="42" spans="1:33" ht="13.5" thickBot="1" x14ac:dyDescent="0.25">
      <c r="A42" s="293" t="s">
        <v>83</v>
      </c>
      <c r="B42" s="30"/>
      <c r="C42" s="294"/>
      <c r="D42" s="30"/>
      <c r="E42" s="294"/>
      <c r="F42" s="30"/>
      <c r="G42" s="294"/>
      <c r="H42" s="30"/>
      <c r="I42" s="294"/>
      <c r="J42" s="30"/>
      <c r="K42" s="294"/>
      <c r="L42" s="30"/>
      <c r="M42" s="294"/>
      <c r="N42" s="30"/>
      <c r="O42" s="294"/>
      <c r="P42" s="30"/>
      <c r="Q42" s="294"/>
      <c r="R42" s="30"/>
      <c r="S42" s="294"/>
      <c r="T42" s="30"/>
      <c r="U42" s="294"/>
      <c r="V42" s="30"/>
      <c r="W42" s="294"/>
      <c r="X42" s="30"/>
      <c r="Y42" s="294"/>
      <c r="Z42" s="295"/>
      <c r="AA42" s="30"/>
      <c r="AB42" s="295"/>
      <c r="AC42" s="296"/>
      <c r="AD42" s="30"/>
      <c r="AE42" s="296"/>
      <c r="AF42" s="30"/>
      <c r="AG42" s="56"/>
    </row>
    <row r="43" spans="1:33" x14ac:dyDescent="0.2">
      <c r="A43" s="250" t="s">
        <v>149</v>
      </c>
      <c r="B43" s="25"/>
      <c r="C43" s="251">
        <f>Jan!$G$186+Jan!$G$187+Jan!$G$188</f>
        <v>0</v>
      </c>
      <c r="D43" s="25"/>
      <c r="E43" s="251">
        <f>Fev!$G$186+Fev!$G$187+Fev!$G$188</f>
        <v>0</v>
      </c>
      <c r="F43" s="25"/>
      <c r="G43" s="251">
        <f>Mar!$G$186+Mar!$G$187+Mar!$G$188</f>
        <v>0</v>
      </c>
      <c r="H43" s="25"/>
      <c r="I43" s="251">
        <f>Abr!$G$186+Abr!$G$187+Abr!$G$188</f>
        <v>0</v>
      </c>
      <c r="J43" s="25"/>
      <c r="K43" s="251">
        <f>Mai!$G$186+Mai!$G$187+Mai!$G$188</f>
        <v>0</v>
      </c>
      <c r="L43" s="25"/>
      <c r="M43" s="251">
        <f>Jun!$G$186+Jun!$G$187+Jun!$G$188</f>
        <v>0</v>
      </c>
      <c r="N43" s="25"/>
      <c r="O43" s="251">
        <f>Jul!$G$186+Jul!$G$187+Jul!$G$188</f>
        <v>0</v>
      </c>
      <c r="P43" s="25"/>
      <c r="Q43" s="251">
        <f>Ago!$G$186+Ago!$G$187+Ago!$G$188</f>
        <v>0</v>
      </c>
      <c r="R43" s="25"/>
      <c r="S43" s="251">
        <f>Set!$G$186+Set!$G$187+Set!$G$188</f>
        <v>0</v>
      </c>
      <c r="T43" s="25"/>
      <c r="U43" s="251">
        <f>Out!$G$186+Out!$G$187+Out!$G$188</f>
        <v>0</v>
      </c>
      <c r="V43" s="25"/>
      <c r="W43" s="251">
        <f>Nov!$G$186+Nov!$G$187+Nov!$G$188</f>
        <v>0</v>
      </c>
      <c r="X43" s="25"/>
      <c r="Y43" s="251">
        <f>Dez!$G$186+Dez!$G$187+Dez!$G$188</f>
        <v>0</v>
      </c>
      <c r="Z43" s="25"/>
      <c r="AA43" s="25"/>
      <c r="AB43" s="25"/>
      <c r="AC43" s="246">
        <f>SUM(C43:Z43)</f>
        <v>0</v>
      </c>
      <c r="AD43" s="25"/>
      <c r="AE43" s="246">
        <f>AC43/12</f>
        <v>0</v>
      </c>
      <c r="AF43" s="25"/>
      <c r="AG43" s="56"/>
    </row>
    <row r="44" spans="1:33" ht="13.5" thickBot="1" x14ac:dyDescent="0.25">
      <c r="A44" s="252" t="s">
        <v>150</v>
      </c>
      <c r="B44" s="25"/>
      <c r="C44" s="253">
        <f>Jan!$H$186+Jan!$H$187+Jan!$H$188</f>
        <v>0</v>
      </c>
      <c r="D44" s="25"/>
      <c r="E44" s="253">
        <f>Fev!$H$186+Fev!$H$187+Fev!$H$188</f>
        <v>0</v>
      </c>
      <c r="F44" s="25"/>
      <c r="G44" s="253">
        <f>Mar!$H$186+Mar!$H$187+Mar!$H$188</f>
        <v>0</v>
      </c>
      <c r="H44" s="25"/>
      <c r="I44" s="253">
        <f>Abr!$H$186+Abr!$H$187+Abr!$H$188</f>
        <v>0</v>
      </c>
      <c r="J44" s="25"/>
      <c r="K44" s="253">
        <f>Mai!$H$186+Mai!$H$187+Mai!$H$188</f>
        <v>0</v>
      </c>
      <c r="L44" s="25"/>
      <c r="M44" s="253">
        <f>Jun!$H$186+Jun!$H$187+Jun!$H$188</f>
        <v>0</v>
      </c>
      <c r="N44" s="25"/>
      <c r="O44" s="253">
        <f>Jul!$H$186+Jul!$H$187+Jul!$H$188</f>
        <v>0</v>
      </c>
      <c r="P44" s="25"/>
      <c r="Q44" s="253">
        <f>Ago!$H$186+Ago!$H$187+Ago!$H$188</f>
        <v>0</v>
      </c>
      <c r="R44" s="25"/>
      <c r="S44" s="253">
        <f>Set!$H$186+Set!$H$187+Set!$H$188</f>
        <v>0</v>
      </c>
      <c r="T44" s="25"/>
      <c r="U44" s="253">
        <f>Out!$H$186+Out!$H$187+Out!$H$188</f>
        <v>0</v>
      </c>
      <c r="V44" s="25"/>
      <c r="W44" s="253">
        <f>Nov!$H$186+Nov!$H$187+Nov!$H$188</f>
        <v>0</v>
      </c>
      <c r="X44" s="25"/>
      <c r="Y44" s="253">
        <f>Dez!$H$186+Dez!$H$187+Dez!$H$188</f>
        <v>0</v>
      </c>
      <c r="Z44" s="25"/>
      <c r="AA44" s="25"/>
      <c r="AB44" s="25"/>
      <c r="AC44" s="246">
        <f>SUM(C44:Z44)</f>
        <v>0</v>
      </c>
      <c r="AD44" s="25"/>
      <c r="AE44" s="246">
        <f>AC44/12</f>
        <v>0</v>
      </c>
      <c r="AF44" s="25"/>
      <c r="AG44" s="56"/>
    </row>
    <row r="45" spans="1:33" ht="13.5" thickBot="1" x14ac:dyDescent="0.25">
      <c r="A45" s="297" t="s">
        <v>144</v>
      </c>
      <c r="B45" s="25"/>
      <c r="C45" s="298">
        <f>C43+C44</f>
        <v>0</v>
      </c>
      <c r="D45" s="25"/>
      <c r="E45" s="298">
        <f>E43+E44</f>
        <v>0</v>
      </c>
      <c r="F45" s="25"/>
      <c r="G45" s="298">
        <f>G43+G44</f>
        <v>0</v>
      </c>
      <c r="H45" s="25"/>
      <c r="I45" s="298">
        <f>I43+I44</f>
        <v>0</v>
      </c>
      <c r="J45" s="25"/>
      <c r="K45" s="298">
        <f>K43+K44</f>
        <v>0</v>
      </c>
      <c r="L45" s="25"/>
      <c r="M45" s="298">
        <f>M43+M44</f>
        <v>0</v>
      </c>
      <c r="N45" s="25"/>
      <c r="O45" s="298">
        <f>O43+O44</f>
        <v>0</v>
      </c>
      <c r="P45" s="25"/>
      <c r="Q45" s="298">
        <f>Q43+Q44</f>
        <v>0</v>
      </c>
      <c r="R45" s="25"/>
      <c r="S45" s="298">
        <f>S43+S44</f>
        <v>0</v>
      </c>
      <c r="T45" s="25"/>
      <c r="U45" s="298">
        <f>U43+U44</f>
        <v>0</v>
      </c>
      <c r="V45" s="25"/>
      <c r="W45" s="298">
        <f>W43+W44</f>
        <v>0</v>
      </c>
      <c r="X45" s="25"/>
      <c r="Y45" s="298">
        <f>Y43+Y44</f>
        <v>0</v>
      </c>
      <c r="Z45" s="260"/>
      <c r="AA45" s="25"/>
      <c r="AB45" s="260"/>
      <c r="AC45" s="299">
        <f>AC43+AC44</f>
        <v>0</v>
      </c>
      <c r="AD45" s="25"/>
      <c r="AE45" s="299">
        <f>AE43+AE44</f>
        <v>0</v>
      </c>
      <c r="AF45" s="25"/>
      <c r="AG45" s="56"/>
    </row>
    <row r="46" spans="1:33" ht="5.25" customHeight="1" thickBot="1" x14ac:dyDescent="0.25">
      <c r="A46" s="254"/>
      <c r="B46" s="25"/>
      <c r="C46" s="255"/>
      <c r="D46" s="25"/>
      <c r="E46" s="255"/>
      <c r="F46" s="25"/>
      <c r="G46" s="255"/>
      <c r="H46" s="25"/>
      <c r="I46" s="255"/>
      <c r="J46" s="25"/>
      <c r="K46" s="255"/>
      <c r="L46" s="25"/>
      <c r="M46" s="255"/>
      <c r="N46" s="25"/>
      <c r="O46" s="255"/>
      <c r="P46" s="25"/>
      <c r="Q46" s="255"/>
      <c r="R46" s="25"/>
      <c r="S46" s="255"/>
      <c r="T46" s="25"/>
      <c r="U46" s="255"/>
      <c r="V46" s="25"/>
      <c r="W46" s="255"/>
      <c r="X46" s="25"/>
      <c r="Y46" s="255"/>
      <c r="Z46" s="25"/>
      <c r="AA46" s="25"/>
      <c r="AB46" s="25"/>
      <c r="AC46" s="256"/>
      <c r="AD46" s="25"/>
      <c r="AE46" s="256"/>
      <c r="AF46" s="25"/>
      <c r="AG46" s="56"/>
    </row>
    <row r="47" spans="1:33" ht="13.5" thickBot="1" x14ac:dyDescent="0.25">
      <c r="A47" s="293" t="s">
        <v>80</v>
      </c>
      <c r="B47" s="30"/>
      <c r="C47" s="294"/>
      <c r="D47" s="30"/>
      <c r="E47" s="294"/>
      <c r="F47" s="30"/>
      <c r="G47" s="294"/>
      <c r="H47" s="30"/>
      <c r="I47" s="294"/>
      <c r="J47" s="30"/>
      <c r="K47" s="294"/>
      <c r="L47" s="30"/>
      <c r="M47" s="294"/>
      <c r="N47" s="30"/>
      <c r="O47" s="294"/>
      <c r="P47" s="30"/>
      <c r="Q47" s="294"/>
      <c r="R47" s="30"/>
      <c r="S47" s="294"/>
      <c r="T47" s="30"/>
      <c r="U47" s="294"/>
      <c r="V47" s="30"/>
      <c r="W47" s="294"/>
      <c r="X47" s="30"/>
      <c r="Y47" s="294"/>
      <c r="Z47" s="295"/>
      <c r="AA47" s="30"/>
      <c r="AB47" s="295"/>
      <c r="AC47" s="296"/>
      <c r="AD47" s="30"/>
      <c r="AE47" s="296"/>
      <c r="AF47" s="30"/>
      <c r="AG47" s="56"/>
    </row>
    <row r="48" spans="1:33" x14ac:dyDescent="0.2">
      <c r="A48" s="250" t="s">
        <v>149</v>
      </c>
      <c r="B48" s="25"/>
      <c r="C48" s="251">
        <f>Jan!$G$195+Jan!$G$197-Jan!$G$196</f>
        <v>0</v>
      </c>
      <c r="D48" s="25"/>
      <c r="E48" s="251">
        <f>Fev!$G$195+Fev!$G$197-Fev!$G$196</f>
        <v>0</v>
      </c>
      <c r="F48" s="25"/>
      <c r="G48" s="251">
        <f>Mar!$G$195+Mar!$G$197-Mar!$G$196</f>
        <v>0</v>
      </c>
      <c r="H48" s="25"/>
      <c r="I48" s="251">
        <f>Abr!$G$195+Abr!$G$197-Abr!$G$196</f>
        <v>0</v>
      </c>
      <c r="J48" s="25"/>
      <c r="K48" s="251">
        <f>Mai!$G$195+Mai!$G$197-Mai!$G$196</f>
        <v>0</v>
      </c>
      <c r="L48" s="25"/>
      <c r="M48" s="251">
        <f>Jun!$G$195+Jun!$G$197-Jun!$G$196</f>
        <v>0</v>
      </c>
      <c r="N48" s="25"/>
      <c r="O48" s="251">
        <f>Jul!$G$195+Jul!$G$197-Jul!$G$196</f>
        <v>0</v>
      </c>
      <c r="P48" s="25"/>
      <c r="Q48" s="251">
        <f>Ago!$G$195+Ago!$G$197-Ago!$G$196</f>
        <v>0</v>
      </c>
      <c r="R48" s="25"/>
      <c r="S48" s="251">
        <f>Set!$G$195+Set!$G$197-Set!$G$196</f>
        <v>0</v>
      </c>
      <c r="T48" s="25"/>
      <c r="U48" s="251">
        <f>Out!$G$195+Out!$G$197-Out!$G$196</f>
        <v>0</v>
      </c>
      <c r="V48" s="25"/>
      <c r="W48" s="251">
        <f>Nov!$G$195+Nov!$G$197-Nov!$G$196</f>
        <v>0</v>
      </c>
      <c r="X48" s="25"/>
      <c r="Y48" s="251">
        <f>Dez!$G$195+Dez!$G$197-Dez!$G$196</f>
        <v>0</v>
      </c>
      <c r="Z48" s="25"/>
      <c r="AA48" s="25"/>
      <c r="AB48" s="25"/>
      <c r="AC48" s="246">
        <f>SUM(C48:Z48)</f>
        <v>0</v>
      </c>
      <c r="AD48" s="25"/>
      <c r="AE48" s="246">
        <f>AC48/12</f>
        <v>0</v>
      </c>
      <c r="AF48" s="25"/>
      <c r="AG48" s="56"/>
    </row>
    <row r="49" spans="1:33" ht="13.5" thickBot="1" x14ac:dyDescent="0.25">
      <c r="A49" s="252" t="s">
        <v>150</v>
      </c>
      <c r="B49" s="25"/>
      <c r="C49" s="253">
        <f>Jan!$H$195+Jan!$H$197-Jan!$H$196</f>
        <v>0</v>
      </c>
      <c r="D49" s="25"/>
      <c r="E49" s="253">
        <f>Fev!$H$195+Fev!$H$197-Fev!$H$196</f>
        <v>0</v>
      </c>
      <c r="F49" s="25"/>
      <c r="G49" s="253">
        <f>Mar!$H$195+Mar!$H$197-Mar!$H$196</f>
        <v>0</v>
      </c>
      <c r="H49" s="25"/>
      <c r="I49" s="253">
        <f>Abr!$H$195+Abr!$H$197-Abr!$H$196</f>
        <v>0</v>
      </c>
      <c r="J49" s="25"/>
      <c r="K49" s="253">
        <f>Mai!$H$195+Mai!$H$197-Mai!$H$196</f>
        <v>0</v>
      </c>
      <c r="L49" s="25"/>
      <c r="M49" s="253">
        <f>Jun!$H$195+Jun!$H$197-Jun!$H$196</f>
        <v>0</v>
      </c>
      <c r="N49" s="25"/>
      <c r="O49" s="253">
        <f>Jul!$H$195+Jul!$H$197-Jul!$H$196</f>
        <v>0</v>
      </c>
      <c r="P49" s="25"/>
      <c r="Q49" s="253">
        <f>Ago!$H$195+Ago!$H$197-Ago!$H$196</f>
        <v>0</v>
      </c>
      <c r="R49" s="25"/>
      <c r="S49" s="253">
        <f>Set!$H$195+Set!$H$197-Set!$H$196</f>
        <v>0</v>
      </c>
      <c r="T49" s="25"/>
      <c r="U49" s="253">
        <f>Out!$H$195+Out!$H$197-Out!$H$196</f>
        <v>0</v>
      </c>
      <c r="V49" s="25"/>
      <c r="W49" s="253">
        <f>Nov!$H$195+Nov!$H$197-Nov!$H$196</f>
        <v>0</v>
      </c>
      <c r="X49" s="25"/>
      <c r="Y49" s="253">
        <f>Dez!$H$195+Dez!$H$197-Dez!$H$196</f>
        <v>0</v>
      </c>
      <c r="Z49" s="25"/>
      <c r="AA49" s="25"/>
      <c r="AB49" s="25"/>
      <c r="AC49" s="246">
        <f>SUM(C49:Z49)</f>
        <v>0</v>
      </c>
      <c r="AD49" s="25"/>
      <c r="AE49" s="246">
        <f>AC49/12</f>
        <v>0</v>
      </c>
      <c r="AF49" s="25"/>
      <c r="AG49" s="56"/>
    </row>
    <row r="50" spans="1:33" ht="13.5" thickBot="1" x14ac:dyDescent="0.25">
      <c r="A50" s="297" t="s">
        <v>145</v>
      </c>
      <c r="B50" s="25"/>
      <c r="C50" s="298">
        <f>C48+C49</f>
        <v>0</v>
      </c>
      <c r="D50" s="25"/>
      <c r="E50" s="298">
        <f>E48+E49</f>
        <v>0</v>
      </c>
      <c r="F50" s="25"/>
      <c r="G50" s="298">
        <f>G48+G49</f>
        <v>0</v>
      </c>
      <c r="H50" s="25"/>
      <c r="I50" s="298">
        <f>I48+I49</f>
        <v>0</v>
      </c>
      <c r="J50" s="25"/>
      <c r="K50" s="298">
        <f>K48+K49</f>
        <v>0</v>
      </c>
      <c r="L50" s="25"/>
      <c r="M50" s="298">
        <f>M48+M49</f>
        <v>0</v>
      </c>
      <c r="N50" s="25"/>
      <c r="O50" s="298">
        <f>O48+O49</f>
        <v>0</v>
      </c>
      <c r="P50" s="25"/>
      <c r="Q50" s="298">
        <f>Q48+Q49</f>
        <v>0</v>
      </c>
      <c r="R50" s="25"/>
      <c r="S50" s="298">
        <f>S48+S49</f>
        <v>0</v>
      </c>
      <c r="T50" s="25"/>
      <c r="U50" s="298">
        <f>U48+U49</f>
        <v>0</v>
      </c>
      <c r="V50" s="25"/>
      <c r="W50" s="298">
        <f>W48+W49</f>
        <v>0</v>
      </c>
      <c r="X50" s="25"/>
      <c r="Y50" s="298">
        <f>Y48+Y49</f>
        <v>0</v>
      </c>
      <c r="Z50" s="260"/>
      <c r="AA50" s="25"/>
      <c r="AB50" s="260"/>
      <c r="AC50" s="299">
        <f>AC48+AC49</f>
        <v>0</v>
      </c>
      <c r="AD50" s="25"/>
      <c r="AE50" s="299">
        <f>AE48+AE49</f>
        <v>0</v>
      </c>
      <c r="AF50" s="25"/>
      <c r="AG50" s="56"/>
    </row>
    <row r="51" spans="1:33" ht="4.5" customHeight="1" thickBot="1" x14ac:dyDescent="0.25">
      <c r="A51" s="254"/>
      <c r="B51" s="25"/>
      <c r="C51" s="255"/>
      <c r="D51" s="25"/>
      <c r="E51" s="255"/>
      <c r="F51" s="25"/>
      <c r="G51" s="255"/>
      <c r="H51" s="25"/>
      <c r="I51" s="255"/>
      <c r="J51" s="25"/>
      <c r="K51" s="255"/>
      <c r="L51" s="25"/>
      <c r="M51" s="255"/>
      <c r="N51" s="25"/>
      <c r="O51" s="257"/>
      <c r="P51" s="25"/>
      <c r="Q51" s="255"/>
      <c r="R51" s="25"/>
      <c r="S51" s="255"/>
      <c r="T51" s="25"/>
      <c r="U51" s="255"/>
      <c r="V51" s="25"/>
      <c r="W51" s="255"/>
      <c r="X51" s="25"/>
      <c r="Y51" s="255"/>
      <c r="Z51" s="25"/>
      <c r="AA51" s="25"/>
      <c r="AB51" s="25"/>
      <c r="AC51" s="256"/>
      <c r="AD51" s="25"/>
      <c r="AE51" s="256"/>
      <c r="AF51" s="25"/>
      <c r="AG51" s="56"/>
    </row>
    <row r="52" spans="1:33" ht="13.5" thickBot="1" x14ac:dyDescent="0.25">
      <c r="A52" s="283" t="s">
        <v>146</v>
      </c>
      <c r="B52" s="51"/>
      <c r="C52" s="283">
        <f>C40+C45+C50</f>
        <v>0</v>
      </c>
      <c r="D52" s="51"/>
      <c r="E52" s="283">
        <f>E40+E45+E50</f>
        <v>0</v>
      </c>
      <c r="F52" s="51"/>
      <c r="G52" s="283">
        <f>G40+G45+G50</f>
        <v>0</v>
      </c>
      <c r="H52" s="51"/>
      <c r="I52" s="283">
        <f>I40+I45+I50</f>
        <v>0</v>
      </c>
      <c r="J52" s="51"/>
      <c r="K52" s="283">
        <f>K40+K45+K50</f>
        <v>0</v>
      </c>
      <c r="L52" s="51"/>
      <c r="M52" s="283">
        <f>M40+M45+M50</f>
        <v>0</v>
      </c>
      <c r="N52" s="51"/>
      <c r="O52" s="283">
        <f>O40+O45+O50</f>
        <v>0</v>
      </c>
      <c r="P52" s="51"/>
      <c r="Q52" s="283">
        <f>Q40+Q45+Q50</f>
        <v>0</v>
      </c>
      <c r="R52" s="51"/>
      <c r="S52" s="283">
        <f>S40+S45+S50</f>
        <v>0</v>
      </c>
      <c r="T52" s="51"/>
      <c r="U52" s="283">
        <f>U40+U45+U50</f>
        <v>0</v>
      </c>
      <c r="V52" s="51"/>
      <c r="W52" s="283">
        <f>W40+W45+W50</f>
        <v>0</v>
      </c>
      <c r="X52" s="51"/>
      <c r="Y52" s="283">
        <f>Y40+Y45+Y50</f>
        <v>0</v>
      </c>
      <c r="Z52" s="51"/>
      <c r="AA52" s="51"/>
      <c r="AB52" s="51"/>
      <c r="AC52" s="283">
        <f>AC40+AC45+AC50</f>
        <v>0</v>
      </c>
      <c r="AD52" s="51"/>
      <c r="AE52" s="283">
        <f>AE40+AE45+AE50</f>
        <v>0</v>
      </c>
      <c r="AF52" s="51"/>
      <c r="AG52" s="56"/>
    </row>
    <row r="53" spans="1:33" ht="9" customHeight="1" thickBot="1" x14ac:dyDescent="0.25">
      <c r="A53" s="57"/>
      <c r="B53" s="27"/>
      <c r="C53" s="52"/>
      <c r="D53" s="27"/>
      <c r="E53" s="52"/>
      <c r="F53" s="27"/>
      <c r="G53" s="52"/>
      <c r="H53" s="27"/>
      <c r="I53" s="52"/>
      <c r="J53" s="27"/>
      <c r="K53" s="52"/>
      <c r="L53" s="27"/>
      <c r="M53" s="52"/>
      <c r="N53" s="26"/>
      <c r="O53" s="57"/>
      <c r="P53" s="27"/>
      <c r="Q53" s="52"/>
      <c r="R53" s="27"/>
      <c r="S53" s="52"/>
      <c r="T53" s="27"/>
      <c r="U53" s="52"/>
      <c r="V53" s="27"/>
      <c r="W53" s="52"/>
      <c r="X53" s="27"/>
      <c r="Y53" s="52"/>
      <c r="Z53" s="27"/>
      <c r="AA53" s="27"/>
      <c r="AB53" s="27"/>
      <c r="AC53" s="52"/>
      <c r="AD53" s="27"/>
      <c r="AE53" s="52"/>
      <c r="AF53" s="26"/>
      <c r="AG53" s="56"/>
    </row>
    <row r="54" spans="1:33" x14ac:dyDescent="0.2">
      <c r="A54" s="312"/>
      <c r="B54" s="313"/>
      <c r="C54" s="313"/>
      <c r="D54" s="313"/>
      <c r="E54" s="313"/>
      <c r="F54" s="313"/>
      <c r="G54" s="313"/>
      <c r="H54" s="313"/>
      <c r="I54" s="313"/>
      <c r="J54" s="313"/>
      <c r="K54" s="313"/>
      <c r="L54" s="313"/>
      <c r="M54" s="314"/>
      <c r="N54" s="24"/>
      <c r="O54" s="303"/>
      <c r="P54" s="304"/>
      <c r="Q54" s="304"/>
      <c r="R54" s="304"/>
      <c r="S54" s="304"/>
      <c r="T54" s="304"/>
      <c r="U54" s="304"/>
      <c r="V54" s="304"/>
      <c r="W54" s="304"/>
      <c r="X54" s="304"/>
      <c r="Y54" s="304"/>
      <c r="Z54" s="304"/>
      <c r="AA54" s="304"/>
      <c r="AB54" s="304"/>
      <c r="AC54" s="304"/>
      <c r="AD54" s="304"/>
      <c r="AE54" s="305"/>
      <c r="AF54" s="24"/>
      <c r="AG54" s="56"/>
    </row>
    <row r="55" spans="1:33" x14ac:dyDescent="0.2">
      <c r="A55" s="315"/>
      <c r="B55" s="316"/>
      <c r="C55" s="316"/>
      <c r="D55" s="316"/>
      <c r="E55" s="316"/>
      <c r="F55" s="316"/>
      <c r="G55" s="316"/>
      <c r="H55" s="316"/>
      <c r="I55" s="316"/>
      <c r="J55" s="316"/>
      <c r="K55" s="316"/>
      <c r="L55" s="316"/>
      <c r="M55" s="317"/>
      <c r="N55" s="30"/>
      <c r="O55" s="306"/>
      <c r="P55" s="307"/>
      <c r="Q55" s="307"/>
      <c r="R55" s="307"/>
      <c r="S55" s="307"/>
      <c r="T55" s="307"/>
      <c r="U55" s="307"/>
      <c r="V55" s="307"/>
      <c r="W55" s="307"/>
      <c r="X55" s="307"/>
      <c r="Y55" s="307"/>
      <c r="Z55" s="307"/>
      <c r="AA55" s="307"/>
      <c r="AB55" s="307"/>
      <c r="AC55" s="307"/>
      <c r="AD55" s="307"/>
      <c r="AE55" s="308"/>
      <c r="AF55" s="30"/>
      <c r="AG55" s="56"/>
    </row>
    <row r="56" spans="1:33" x14ac:dyDescent="0.2">
      <c r="A56" s="315"/>
      <c r="B56" s="316"/>
      <c r="C56" s="316"/>
      <c r="D56" s="316"/>
      <c r="E56" s="316"/>
      <c r="F56" s="316"/>
      <c r="G56" s="316"/>
      <c r="H56" s="316"/>
      <c r="I56" s="316"/>
      <c r="J56" s="316"/>
      <c r="K56" s="316"/>
      <c r="L56" s="316"/>
      <c r="M56" s="317"/>
      <c r="N56" s="25"/>
      <c r="O56" s="306"/>
      <c r="P56" s="307"/>
      <c r="Q56" s="307"/>
      <c r="R56" s="307"/>
      <c r="S56" s="307"/>
      <c r="T56" s="307"/>
      <c r="U56" s="307"/>
      <c r="V56" s="307"/>
      <c r="W56" s="307"/>
      <c r="X56" s="307"/>
      <c r="Y56" s="307"/>
      <c r="Z56" s="307"/>
      <c r="AA56" s="307"/>
      <c r="AB56" s="307"/>
      <c r="AC56" s="307"/>
      <c r="AD56" s="307"/>
      <c r="AE56" s="308"/>
      <c r="AF56" s="25"/>
      <c r="AG56" s="56"/>
    </row>
    <row r="57" spans="1:33" x14ac:dyDescent="0.2">
      <c r="A57" s="315"/>
      <c r="B57" s="316"/>
      <c r="C57" s="316"/>
      <c r="D57" s="316"/>
      <c r="E57" s="316"/>
      <c r="F57" s="316"/>
      <c r="G57" s="316"/>
      <c r="H57" s="316"/>
      <c r="I57" s="316"/>
      <c r="J57" s="316"/>
      <c r="K57" s="316"/>
      <c r="L57" s="316"/>
      <c r="M57" s="317"/>
      <c r="N57" s="25"/>
      <c r="O57" s="306"/>
      <c r="P57" s="307"/>
      <c r="Q57" s="307"/>
      <c r="R57" s="307"/>
      <c r="S57" s="307"/>
      <c r="T57" s="307"/>
      <c r="U57" s="307"/>
      <c r="V57" s="307"/>
      <c r="W57" s="307"/>
      <c r="X57" s="307"/>
      <c r="Y57" s="307"/>
      <c r="Z57" s="307"/>
      <c r="AA57" s="307"/>
      <c r="AB57" s="307"/>
      <c r="AC57" s="307"/>
      <c r="AD57" s="307"/>
      <c r="AE57" s="308"/>
      <c r="AF57" s="25"/>
      <c r="AG57" s="56"/>
    </row>
    <row r="58" spans="1:33" x14ac:dyDescent="0.2">
      <c r="A58" s="315"/>
      <c r="B58" s="316"/>
      <c r="C58" s="316"/>
      <c r="D58" s="316"/>
      <c r="E58" s="316"/>
      <c r="F58" s="316"/>
      <c r="G58" s="316"/>
      <c r="H58" s="316"/>
      <c r="I58" s="316"/>
      <c r="J58" s="316"/>
      <c r="K58" s="316"/>
      <c r="L58" s="316"/>
      <c r="M58" s="317"/>
      <c r="N58" s="25"/>
      <c r="O58" s="306"/>
      <c r="P58" s="307"/>
      <c r="Q58" s="307"/>
      <c r="R58" s="307"/>
      <c r="S58" s="307"/>
      <c r="T58" s="307"/>
      <c r="U58" s="307"/>
      <c r="V58" s="307"/>
      <c r="W58" s="307"/>
      <c r="X58" s="307"/>
      <c r="Y58" s="307"/>
      <c r="Z58" s="307"/>
      <c r="AA58" s="307"/>
      <c r="AB58" s="307"/>
      <c r="AC58" s="307"/>
      <c r="AD58" s="307"/>
      <c r="AE58" s="308"/>
      <c r="AF58" s="25"/>
      <c r="AG58" s="56"/>
    </row>
    <row r="59" spans="1:33" ht="15.75" customHeight="1" thickBot="1" x14ac:dyDescent="0.25">
      <c r="A59" s="318"/>
      <c r="B59" s="319"/>
      <c r="C59" s="319"/>
      <c r="D59" s="319"/>
      <c r="E59" s="319"/>
      <c r="F59" s="319"/>
      <c r="G59" s="319"/>
      <c r="H59" s="319"/>
      <c r="I59" s="319"/>
      <c r="J59" s="319"/>
      <c r="K59" s="319"/>
      <c r="L59" s="319"/>
      <c r="M59" s="320"/>
      <c r="N59" s="51"/>
      <c r="O59" s="309"/>
      <c r="P59" s="310"/>
      <c r="Q59" s="310"/>
      <c r="R59" s="310"/>
      <c r="S59" s="310"/>
      <c r="T59" s="310"/>
      <c r="U59" s="310"/>
      <c r="V59" s="310"/>
      <c r="W59" s="310"/>
      <c r="X59" s="310"/>
      <c r="Y59" s="310"/>
      <c r="Z59" s="310"/>
      <c r="AA59" s="310"/>
      <c r="AB59" s="310"/>
      <c r="AC59" s="310"/>
      <c r="AD59" s="310"/>
      <c r="AE59" s="311"/>
      <c r="AF59" s="51"/>
      <c r="AG59" s="258"/>
    </row>
    <row r="60" spans="1:33" ht="2.1" customHeight="1" x14ac:dyDescent="0.2">
      <c r="A60" s="19"/>
    </row>
    <row r="61" spans="1:33" ht="12.75" hidden="1" customHeight="1" x14ac:dyDescent="0.2">
      <c r="A61" s="19"/>
    </row>
    <row r="62" spans="1:33" ht="12.75" hidden="1" customHeight="1" x14ac:dyDescent="0.2">
      <c r="A62" s="19"/>
    </row>
    <row r="63" spans="1:33" ht="12.75" hidden="1" customHeight="1" x14ac:dyDescent="0.2">
      <c r="A63" s="19"/>
    </row>
    <row r="64" spans="1:33" ht="12.75" hidden="1" customHeight="1" x14ac:dyDescent="0.2">
      <c r="A64" s="19"/>
    </row>
    <row r="65" spans="1:1" ht="12.75" hidden="1" customHeight="1" x14ac:dyDescent="0.2">
      <c r="A65" s="19"/>
    </row>
    <row r="66" spans="1:1" ht="12.75" hidden="1" customHeight="1" x14ac:dyDescent="0.2">
      <c r="A66" s="19"/>
    </row>
    <row r="67" spans="1:1" ht="12.75" hidden="1" customHeight="1" x14ac:dyDescent="0.2">
      <c r="A67" s="19"/>
    </row>
    <row r="68" spans="1:1" ht="12.75" hidden="1" customHeight="1" x14ac:dyDescent="0.2">
      <c r="A68" s="19"/>
    </row>
    <row r="69" spans="1:1" ht="12.75" hidden="1" customHeight="1" x14ac:dyDescent="0.2">
      <c r="A69" s="19"/>
    </row>
    <row r="70" spans="1:1" ht="12.75" hidden="1" customHeight="1" x14ac:dyDescent="0.2">
      <c r="A70" s="19"/>
    </row>
    <row r="71" spans="1:1" ht="12.75" hidden="1" customHeight="1" x14ac:dyDescent="0.2">
      <c r="A71" s="19"/>
    </row>
    <row r="72" spans="1:1" ht="12.75" hidden="1" customHeight="1" x14ac:dyDescent="0.2">
      <c r="A72" s="19"/>
    </row>
    <row r="73" spans="1:1" ht="12.75" hidden="1" customHeight="1" x14ac:dyDescent="0.2">
      <c r="A73" s="19"/>
    </row>
    <row r="74" spans="1:1" ht="12.75" hidden="1" customHeight="1" x14ac:dyDescent="0.2">
      <c r="A74" s="19"/>
    </row>
    <row r="75" spans="1:1" ht="12.75" hidden="1" customHeight="1" x14ac:dyDescent="0.2">
      <c r="A75" s="19"/>
    </row>
    <row r="76" spans="1:1" ht="12.75" hidden="1" customHeight="1" x14ac:dyDescent="0.2">
      <c r="A76" s="19"/>
    </row>
    <row r="77" spans="1:1" ht="12.75" hidden="1" customHeight="1" x14ac:dyDescent="0.2">
      <c r="A77" s="19"/>
    </row>
    <row r="78" spans="1:1" ht="12.75" hidden="1" customHeight="1" x14ac:dyDescent="0.2">
      <c r="A78" s="19"/>
    </row>
    <row r="79" spans="1:1" ht="12.75" hidden="1" customHeight="1" x14ac:dyDescent="0.2">
      <c r="A79" s="19"/>
    </row>
    <row r="80" spans="1:1" ht="12.75" hidden="1" customHeight="1" x14ac:dyDescent="0.2">
      <c r="A80" s="19"/>
    </row>
    <row r="81" spans="1:1" ht="12.75" hidden="1" customHeight="1" x14ac:dyDescent="0.2">
      <c r="A81" s="19"/>
    </row>
    <row r="82" spans="1:1" ht="12.75" hidden="1" customHeight="1" x14ac:dyDescent="0.2">
      <c r="A82" s="19"/>
    </row>
    <row r="83" spans="1:1" ht="12.75" hidden="1" customHeight="1" x14ac:dyDescent="0.2">
      <c r="A83" s="19"/>
    </row>
    <row r="84" spans="1:1" ht="12.75" hidden="1" customHeight="1" x14ac:dyDescent="0.2">
      <c r="A84" s="19"/>
    </row>
    <row r="85" spans="1:1" ht="12.75" hidden="1" customHeight="1" x14ac:dyDescent="0.2">
      <c r="A85" s="19"/>
    </row>
    <row r="86" spans="1:1" ht="12.75" hidden="1" customHeight="1" x14ac:dyDescent="0.2">
      <c r="A86" s="19"/>
    </row>
    <row r="87" spans="1:1" ht="12.75" hidden="1" customHeight="1" x14ac:dyDescent="0.2">
      <c r="A87" s="19"/>
    </row>
    <row r="88" spans="1:1" ht="12.75" hidden="1" customHeight="1" x14ac:dyDescent="0.2">
      <c r="A88" s="19"/>
    </row>
    <row r="89" spans="1:1" ht="12.75" hidden="1" customHeight="1" x14ac:dyDescent="0.2">
      <c r="A89" s="19"/>
    </row>
    <row r="90" spans="1:1" ht="12.75" hidden="1" customHeight="1" x14ac:dyDescent="0.2">
      <c r="A90" s="19"/>
    </row>
    <row r="91" spans="1:1" ht="12.75" hidden="1" customHeight="1" x14ac:dyDescent="0.2">
      <c r="A91" s="19"/>
    </row>
    <row r="92" spans="1:1" ht="12.75" hidden="1" customHeight="1" x14ac:dyDescent="0.2">
      <c r="A92" s="19"/>
    </row>
    <row r="93" spans="1:1" ht="12.75" hidden="1" customHeight="1" x14ac:dyDescent="0.2">
      <c r="A93" s="19"/>
    </row>
    <row r="94" spans="1:1" ht="12.75" hidden="1" customHeight="1" x14ac:dyDescent="0.2">
      <c r="A94" s="19"/>
    </row>
    <row r="95" spans="1:1" ht="12.75" hidden="1" customHeight="1" x14ac:dyDescent="0.2">
      <c r="A95" s="19"/>
    </row>
    <row r="96" spans="1:1" ht="12.75" hidden="1" customHeight="1" x14ac:dyDescent="0.2">
      <c r="A96" s="19"/>
    </row>
    <row r="97" spans="1:1" ht="12.75" hidden="1" customHeight="1" x14ac:dyDescent="0.2">
      <c r="A97" s="19"/>
    </row>
    <row r="98" spans="1:1" ht="12.75" hidden="1" customHeight="1" x14ac:dyDescent="0.2">
      <c r="A98" s="19"/>
    </row>
    <row r="99" spans="1:1" ht="12.75" hidden="1" customHeight="1" x14ac:dyDescent="0.2">
      <c r="A99" s="19"/>
    </row>
    <row r="100" spans="1:1" ht="12.75" hidden="1" customHeight="1" x14ac:dyDescent="0.2">
      <c r="A100" s="19"/>
    </row>
    <row r="101" spans="1:1" ht="12.75" hidden="1" customHeight="1" x14ac:dyDescent="0.2">
      <c r="A101" s="19"/>
    </row>
    <row r="102" spans="1:1" ht="12.75" hidden="1" customHeight="1" x14ac:dyDescent="0.2">
      <c r="A102" s="19"/>
    </row>
    <row r="103" spans="1:1" ht="12.75" hidden="1" customHeight="1" x14ac:dyDescent="0.2">
      <c r="A103" s="19"/>
    </row>
    <row r="104" spans="1:1" ht="12.75" hidden="1" customHeight="1" x14ac:dyDescent="0.2">
      <c r="A104" s="19"/>
    </row>
    <row r="105" spans="1:1" ht="12.75" hidden="1" customHeight="1" x14ac:dyDescent="0.2">
      <c r="A105" s="19"/>
    </row>
    <row r="106" spans="1:1" ht="12.75" hidden="1" customHeight="1" x14ac:dyDescent="0.2">
      <c r="A106" s="19"/>
    </row>
    <row r="107" spans="1:1" ht="12.75" hidden="1" customHeight="1" x14ac:dyDescent="0.2">
      <c r="A107" s="19"/>
    </row>
    <row r="108" spans="1:1" ht="12.75" hidden="1" customHeight="1" x14ac:dyDescent="0.2">
      <c r="A108" s="19"/>
    </row>
    <row r="109" spans="1:1" ht="12.75" hidden="1" customHeight="1" x14ac:dyDescent="0.2">
      <c r="A109" s="19"/>
    </row>
    <row r="110" spans="1:1" ht="12.75" hidden="1" customHeight="1" x14ac:dyDescent="0.2">
      <c r="A110" s="19"/>
    </row>
    <row r="111" spans="1:1" ht="12.75" hidden="1" customHeight="1" x14ac:dyDescent="0.2">
      <c r="A111" s="19"/>
    </row>
    <row r="112" spans="1:1" ht="12.75" hidden="1" customHeight="1" x14ac:dyDescent="0.2">
      <c r="A112" s="19"/>
    </row>
    <row r="113" spans="1:1" ht="12.75" hidden="1" customHeight="1" x14ac:dyDescent="0.2">
      <c r="A113" s="19"/>
    </row>
    <row r="114" spans="1:1" ht="12.75" hidden="1" customHeight="1" x14ac:dyDescent="0.2">
      <c r="A114" s="19"/>
    </row>
    <row r="115" spans="1:1" ht="12.75" hidden="1" customHeight="1" x14ac:dyDescent="0.2">
      <c r="A115" s="19"/>
    </row>
    <row r="116" spans="1:1" ht="12.75" hidden="1" customHeight="1" x14ac:dyDescent="0.2">
      <c r="A116" s="19"/>
    </row>
    <row r="117" spans="1:1" ht="12.75" hidden="1" customHeight="1" x14ac:dyDescent="0.2">
      <c r="A117" s="19"/>
    </row>
    <row r="118" spans="1:1" ht="12.75" hidden="1" customHeight="1" x14ac:dyDescent="0.2">
      <c r="A118" s="19"/>
    </row>
    <row r="119" spans="1:1" ht="12.75" hidden="1" customHeight="1" x14ac:dyDescent="0.2">
      <c r="A119" s="19"/>
    </row>
    <row r="120" spans="1:1" ht="12.75" hidden="1" customHeight="1" x14ac:dyDescent="0.2">
      <c r="A120" s="19"/>
    </row>
    <row r="121" spans="1:1" ht="12.75" hidden="1" customHeight="1" x14ac:dyDescent="0.2">
      <c r="A121" s="19"/>
    </row>
    <row r="122" spans="1:1" ht="12.75" hidden="1" customHeight="1" x14ac:dyDescent="0.2">
      <c r="A122" s="19"/>
    </row>
    <row r="123" spans="1:1" ht="12.75" hidden="1" customHeight="1" x14ac:dyDescent="0.2">
      <c r="A123" s="19"/>
    </row>
    <row r="124" spans="1:1" ht="12.75" hidden="1" customHeight="1" x14ac:dyDescent="0.2">
      <c r="A124" s="19"/>
    </row>
    <row r="125" spans="1:1" ht="12.75" hidden="1" customHeight="1" x14ac:dyDescent="0.2">
      <c r="A125" s="29"/>
    </row>
    <row r="126" spans="1:1" ht="12.75" hidden="1" customHeight="1" x14ac:dyDescent="0.2">
      <c r="A126" s="29"/>
    </row>
    <row r="127" spans="1:1" ht="12.75" hidden="1" customHeight="1" x14ac:dyDescent="0.2">
      <c r="A127" s="29"/>
    </row>
    <row r="128" spans="1:1" ht="12.75" hidden="1" customHeight="1" x14ac:dyDescent="0.2">
      <c r="A128" s="29"/>
    </row>
    <row r="129" spans="1:1" ht="12.75" hidden="1" customHeight="1" x14ac:dyDescent="0.2">
      <c r="A129" s="29"/>
    </row>
    <row r="130" spans="1:1" ht="12.75" hidden="1" customHeight="1" x14ac:dyDescent="0.2">
      <c r="A130" s="29"/>
    </row>
    <row r="131" spans="1:1" ht="12.75" hidden="1" customHeight="1" x14ac:dyDescent="0.2">
      <c r="A131" s="29"/>
    </row>
    <row r="132" spans="1:1" ht="12.75" hidden="1" customHeight="1" x14ac:dyDescent="0.2">
      <c r="A132" s="29"/>
    </row>
    <row r="133" spans="1:1" ht="12.75" hidden="1" customHeight="1" x14ac:dyDescent="0.2">
      <c r="A133" s="29"/>
    </row>
    <row r="134" spans="1:1" ht="12.75" hidden="1" customHeight="1" x14ac:dyDescent="0.2">
      <c r="A134" s="29"/>
    </row>
    <row r="135" spans="1:1" ht="12.75" hidden="1" customHeight="1" x14ac:dyDescent="0.2">
      <c r="A135" s="29"/>
    </row>
    <row r="136" spans="1:1" ht="12.75" hidden="1" customHeight="1" x14ac:dyDescent="0.2">
      <c r="A136" s="29"/>
    </row>
    <row r="137" spans="1:1" ht="12.75" hidden="1" customHeight="1" x14ac:dyDescent="0.2">
      <c r="A137" s="29"/>
    </row>
    <row r="138" spans="1:1" ht="12.75" hidden="1" customHeight="1" x14ac:dyDescent="0.2"/>
    <row r="139" spans="1:1" ht="12.75" hidden="1" customHeight="1" x14ac:dyDescent="0.2"/>
    <row r="140" spans="1:1" ht="12.75" hidden="1" customHeight="1" x14ac:dyDescent="0.2"/>
    <row r="141" spans="1:1" ht="12.75" hidden="1" customHeight="1" x14ac:dyDescent="0.2"/>
    <row r="142" spans="1:1" ht="12.75" hidden="1" customHeight="1" x14ac:dyDescent="0.2"/>
    <row r="143" spans="1:1" ht="12.75" hidden="1" customHeight="1" x14ac:dyDescent="0.2"/>
  </sheetData>
  <sheetProtection algorithmName="SHA-512" hashValue="OV/9lA5aHY6tQEHDn8xX46APZuZas8TedhXc6qpoReXM9gsamXrpb4XTYkcBQJoUPUThKjCPeinn5JlNplMANg==" saltValue="PcJhNbAsMCWgbkuD7m3F8A==" spinCount="100000" sheet="1" objects="1" scenarios="1" selectLockedCells="1"/>
  <mergeCells count="17">
    <mergeCell ref="Y1:Y2"/>
    <mergeCell ref="AC1:AC2"/>
    <mergeCell ref="O54:AE59"/>
    <mergeCell ref="A54:M59"/>
    <mergeCell ref="Q1:Q2"/>
    <mergeCell ref="S1:S2"/>
    <mergeCell ref="U1:U2"/>
    <mergeCell ref="W1:W2"/>
    <mergeCell ref="A1:A2"/>
    <mergeCell ref="C1:C2"/>
    <mergeCell ref="E1:E2"/>
    <mergeCell ref="G1:G2"/>
    <mergeCell ref="AE1:AE2"/>
    <mergeCell ref="M1:M2"/>
    <mergeCell ref="O1:O2"/>
    <mergeCell ref="I1:I2"/>
    <mergeCell ref="K1:K2"/>
  </mergeCells>
  <phoneticPr fontId="43" type="noConversion"/>
  <printOptions horizontalCentered="1" verticalCentered="1"/>
  <pageMargins left="0.59055118110236227" right="0.39370078740157483" top="0.39370078740157483" bottom="0.39370078740157483" header="0.51181102362204722" footer="0.51181102362204722"/>
  <pageSetup paperSize="9" scale="76" orientation="landscape" verticalDpi="300" r:id="rId1"/>
  <headerFooter alignWithMargins="0"/>
  <colBreaks count="1" manualBreakCount="1">
    <brk id="14" max="5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16</vt:i4>
      </vt:variant>
      <vt:variant>
        <vt:lpstr>Intervalos Nomeados</vt:lpstr>
      </vt:variant>
      <vt:variant>
        <vt:i4>15</vt:i4>
      </vt:variant>
    </vt:vector>
  </HeadingPairs>
  <TitlesOfParts>
    <vt:vector size="31" baseType="lpstr">
      <vt:lpstr>Página Inicial</vt:lpstr>
      <vt:lpstr>Jan</vt:lpstr>
      <vt:lpstr>Fev</vt:lpstr>
      <vt:lpstr>Mar</vt:lpstr>
      <vt:lpstr>Abr</vt:lpstr>
      <vt:lpstr>Mai</vt:lpstr>
      <vt:lpstr>Jun</vt:lpstr>
      <vt:lpstr>Jul</vt:lpstr>
      <vt:lpstr>Ago</vt:lpstr>
      <vt:lpstr>Set</vt:lpstr>
      <vt:lpstr>Out</vt:lpstr>
      <vt:lpstr>Nov</vt:lpstr>
      <vt:lpstr>Dez</vt:lpstr>
      <vt:lpstr>Orç. x Rea. Anual</vt:lpstr>
      <vt:lpstr>Gráficos</vt:lpstr>
      <vt:lpstr>Jan a Dez</vt:lpstr>
      <vt:lpstr>Abr!Area_de_impressao</vt:lpstr>
      <vt:lpstr>Ago!Area_de_impressao</vt:lpstr>
      <vt:lpstr>Dez!Area_de_impressao</vt:lpstr>
      <vt:lpstr>Fev!Area_de_impressao</vt:lpstr>
      <vt:lpstr>Gráficos!Area_de_impressao</vt:lpstr>
      <vt:lpstr>Jan!Area_de_impressao</vt:lpstr>
      <vt:lpstr>'Jan a Dez'!Area_de_impressao</vt:lpstr>
      <vt:lpstr>Jul!Area_de_impressao</vt:lpstr>
      <vt:lpstr>Jun!Area_de_impressao</vt:lpstr>
      <vt:lpstr>Mai!Area_de_impressao</vt:lpstr>
      <vt:lpstr>Mar!Area_de_impressao</vt:lpstr>
      <vt:lpstr>Nov!Area_de_impressao</vt:lpstr>
      <vt:lpstr>'Orç. x Rea. Anual'!Area_de_impressao</vt:lpstr>
      <vt:lpstr>Out!Area_de_impressao</vt:lpstr>
      <vt:lpstr>Set!Area_de_impressao</vt:lpstr>
    </vt:vector>
  </TitlesOfParts>
  <Company>Pessoal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</dc:creator>
  <cp:lastModifiedBy>Marco Holanda</cp:lastModifiedBy>
  <cp:lastPrinted>2016-01-12T19:00:59Z</cp:lastPrinted>
  <dcterms:created xsi:type="dcterms:W3CDTF">2010-10-10T23:22:43Z</dcterms:created>
  <dcterms:modified xsi:type="dcterms:W3CDTF">2026-03-14T14:32:12Z</dcterms:modified>
</cp:coreProperties>
</file>