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2120" windowHeight="8172" tabRatio="951" activeTab="0"/>
  </bookViews>
  <sheets>
    <sheet name="Página Inicial" sheetId="1" r:id="rId1"/>
    <sheet name="Jan - Fev" sheetId="2" r:id="rId2"/>
    <sheet name="Mar - Abr" sheetId="3" r:id="rId3"/>
    <sheet name="Mai - Jun" sheetId="4" r:id="rId4"/>
    <sheet name="Jul - Ago" sheetId="5" r:id="rId5"/>
    <sheet name="Set - Out" sheetId="6" r:id="rId6"/>
    <sheet name="Nov - Dez" sheetId="7" r:id="rId7"/>
    <sheet name="Gráficos" sheetId="8" r:id="rId8"/>
    <sheet name="Jan a Dez" sheetId="9" r:id="rId9"/>
  </sheets>
  <definedNames>
    <definedName name="_xlnm.Print_Area" localSheetId="7">'Gráficos'!$A$1:$M$40</definedName>
    <definedName name="_xlnm.Print_Area" localSheetId="1">'Jan - Fev'!$A$1:$K$212</definedName>
    <definedName name="_xlnm.Print_Area" localSheetId="8">'Jan a Dez'!$A$1:$AF$54</definedName>
    <definedName name="_xlnm.Print_Area" localSheetId="4">'Jul - Ago'!$A$1:$K$212</definedName>
    <definedName name="_xlnm.Print_Area" localSheetId="3">'Mai - Jun'!$A$1:$K$212</definedName>
    <definedName name="_xlnm.Print_Area" localSheetId="2">'Mar - Abr'!$A$1:$K$212</definedName>
    <definedName name="_xlnm.Print_Area" localSheetId="6">'Nov - Dez'!$A$1:$K$212</definedName>
    <definedName name="_xlnm.Print_Area" localSheetId="5">'Set - Out'!$A$1:$K$212</definedName>
  </definedNames>
  <calcPr fullCalcOnLoad="1"/>
</workbook>
</file>

<file path=xl/comments2.xml><?xml version="1.0" encoding="utf-8"?>
<comments xmlns="http://schemas.openxmlformats.org/spreadsheetml/2006/main">
  <authors>
    <author>Michelle</author>
  </authors>
  <commentList>
    <comment ref="F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J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3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4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5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6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7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sharedStrings.xml><?xml version="1.0" encoding="utf-8"?>
<sst xmlns="http://schemas.openxmlformats.org/spreadsheetml/2006/main" count="1218" uniqueCount="155">
  <si>
    <t>Total</t>
  </si>
  <si>
    <t>( - ) Impostos retidos / pagos</t>
  </si>
  <si>
    <t>Total Salários:</t>
  </si>
  <si>
    <t>Despesas por Grupo</t>
  </si>
  <si>
    <t>1) Habitação</t>
  </si>
  <si>
    <t>Percentual 
despesa total</t>
  </si>
  <si>
    <t>Água e Esgoto</t>
  </si>
  <si>
    <t>Condomínio</t>
  </si>
  <si>
    <t xml:space="preserve">Diarista / Empregada </t>
  </si>
  <si>
    <t>Energia Elétrica</t>
  </si>
  <si>
    <t>IPTU / Outras taxas</t>
  </si>
  <si>
    <t>Lavagem de Roupas</t>
  </si>
  <si>
    <t>Manutenção Geral</t>
  </si>
  <si>
    <t>Prestação Apartamento / Aluguel</t>
  </si>
  <si>
    <t xml:space="preserve">Outros 1 - </t>
  </si>
  <si>
    <t xml:space="preserve">Outros 2 - </t>
  </si>
  <si>
    <t>Total Grupo 1:</t>
  </si>
  <si>
    <t>2) Alimentação</t>
  </si>
  <si>
    <t>Supermercado - Mensal</t>
  </si>
  <si>
    <t>Supermercado / Padaria - Dia a dia</t>
  </si>
  <si>
    <t>Total Grupo 2:</t>
  </si>
  <si>
    <t>3) Saúde</t>
  </si>
  <si>
    <t>Dentista</t>
  </si>
  <si>
    <t>Farmácia - Medicamentos</t>
  </si>
  <si>
    <t xml:space="preserve">Plano de Saúde </t>
  </si>
  <si>
    <t>Total Grupo 3:</t>
  </si>
  <si>
    <t>Combustível</t>
  </si>
  <si>
    <t>Estacionamentos</t>
  </si>
  <si>
    <t>IPVA + Seguro Obrigatório</t>
  </si>
  <si>
    <t>Lavagens</t>
  </si>
  <si>
    <t>Seguro Carro</t>
  </si>
  <si>
    <t>Taxi / Ônibus</t>
  </si>
  <si>
    <t>Outros 1 -</t>
  </si>
  <si>
    <t>Outros 2 -</t>
  </si>
  <si>
    <t>Total Grupo 4:</t>
  </si>
  <si>
    <t>5) Despesas Pessoais</t>
  </si>
  <si>
    <t>Academia / Esporte</t>
  </si>
  <si>
    <t>Salão de Beleza + Produtos</t>
  </si>
  <si>
    <t>Telefone Celular</t>
  </si>
  <si>
    <t>Vestuário</t>
  </si>
  <si>
    <t>Total Grupo 5:</t>
  </si>
  <si>
    <t>Cursos / Treinamentos</t>
  </si>
  <si>
    <t>Faculdade</t>
  </si>
  <si>
    <t>Total Grupo 6:</t>
  </si>
  <si>
    <t>7) Lazer</t>
  </si>
  <si>
    <t>Festas</t>
  </si>
  <si>
    <t>Restaurantes / Bares</t>
  </si>
  <si>
    <t>Total Grupo 7:</t>
  </si>
  <si>
    <t>Presentes</t>
  </si>
  <si>
    <t>Total Grupo 8:</t>
  </si>
  <si>
    <t>9) Despesas Extraordinárias</t>
  </si>
  <si>
    <t>Total Grupo 9:</t>
  </si>
  <si>
    <t>Total Despesas por Grupos:</t>
  </si>
  <si>
    <t>Disponível final do mês:</t>
  </si>
  <si>
    <t>Observações automáticas 1:</t>
  </si>
  <si>
    <t>Percentual estabelecido:</t>
  </si>
  <si>
    <t>Digitar o valor manual:</t>
  </si>
  <si>
    <t>Valor aplicado no mês - Manual</t>
  </si>
  <si>
    <t>Valor aplicado - R$</t>
  </si>
  <si>
    <t>Observações automáticas 2:</t>
  </si>
  <si>
    <t>5) Desp. Pessoais</t>
  </si>
  <si>
    <t>9) Desp. Extraord.</t>
  </si>
  <si>
    <t>Saldo Anterior</t>
  </si>
  <si>
    <t>Aplicação (Manual)</t>
  </si>
  <si>
    <t>Resgate (Manual)</t>
  </si>
  <si>
    <t>Rendimento (Manual)</t>
  </si>
  <si>
    <t>Saldo Final</t>
  </si>
  <si>
    <t>Total Aplicação</t>
  </si>
  <si>
    <t>Observações:</t>
  </si>
  <si>
    <t>Caro usuário,</t>
  </si>
  <si>
    <t>Ficaremos gratos pela sua ajuda com sugestões e comentários</t>
  </si>
  <si>
    <t>através do e-mail contato@markcontabil.com.br</t>
  </si>
  <si>
    <t xml:space="preserve">Para um melhor controle e planejamento, a planilha está divida por meses e as despesas </t>
  </si>
  <si>
    <t>em grupos, visualizando assim o percentual desse custo em relação à despesa total.</t>
  </si>
  <si>
    <t>Observe também, a planilha com o comparativo entre todos os meses do Ano.</t>
  </si>
  <si>
    <t>Clique abaixo no mês que quiser alimentar e cuide bem do seu Controle.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</si>
  <si>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</si>
  <si>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</si>
  <si>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</si>
  <si>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</si>
  <si>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</si>
  <si>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</si>
  <si>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</si>
  <si>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</si>
  <si>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</si>
  <si>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</si>
  <si>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</si>
  <si>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</si>
  <si>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Gráficos Comparativos</t>
  </si>
  <si>
    <t>8) Outras Despesas / Variáveis</t>
  </si>
  <si>
    <t>Discriminação dos itens</t>
  </si>
  <si>
    <t>Colégio / Creche</t>
  </si>
  <si>
    <t>Resumo Aplicação Financeira / Reserva</t>
  </si>
  <si>
    <t>Percentual cumprido automático / Observação</t>
  </si>
  <si>
    <t>Você sabia que a pessoa física também pode contratar um Contador para ajudar a organizar as finanças pessoais?</t>
  </si>
  <si>
    <t xml:space="preserve">8) Outras Desp. </t>
  </si>
  <si>
    <t>Receitas 1</t>
  </si>
  <si>
    <t>Receitas 2</t>
  </si>
  <si>
    <t>Receitas 3</t>
  </si>
  <si>
    <t>4) Educação</t>
  </si>
  <si>
    <t>6) Transporte</t>
  </si>
  <si>
    <t>Telefone Fixo / Internet</t>
  </si>
  <si>
    <t>Diferença - Receitas X Despesas</t>
  </si>
  <si>
    <t>Pós-graduação</t>
  </si>
  <si>
    <t>Refeições diárias (Almoço / Jantar, Etc)</t>
  </si>
  <si>
    <t>Mecânico (outros consertos)</t>
  </si>
  <si>
    <t>Viagens (Hospedagem, passagem, etc)</t>
  </si>
  <si>
    <t>Meses</t>
  </si>
  <si>
    <t>Receitas</t>
  </si>
  <si>
    <t>Despesas</t>
  </si>
  <si>
    <t>Diferença</t>
  </si>
  <si>
    <t>Total Ano</t>
  </si>
  <si>
    <t>Despesas por Grupos</t>
  </si>
  <si>
    <t>Despesas - R$</t>
  </si>
  <si>
    <t>Percentuais</t>
  </si>
  <si>
    <t>Comparativo - Mês</t>
  </si>
  <si>
    <t>Total Receitas</t>
  </si>
  <si>
    <t>Média 
Mensal Ano</t>
  </si>
  <si>
    <t>Total 1</t>
  </si>
  <si>
    <t>Total Geral - Investimentos</t>
  </si>
  <si>
    <t>Valor aplicado no Mês em percentual</t>
  </si>
  <si>
    <t>Valor Disponível final:</t>
  </si>
  <si>
    <t>Total Despesas:</t>
  </si>
  <si>
    <t>Saldo Inicial (Manual)</t>
  </si>
  <si>
    <t>Seja o mais objetivo possível na hora de comprar, faça sempre a pergunta: O que este produto ou serviço irá agregar em minha vida? Muitas vezes compramos por impulso.</t>
  </si>
  <si>
    <t xml:space="preserve">Você não precisa ser especialista em finanças para começar a gerenciar seu dinheiro. Comece hoje. Dúvidas? Mande um email para gente. </t>
  </si>
  <si>
    <t>Pergunta: Em sua relação com o dinheiro, quem é que manda em quem? Se for o Dinheiro, Cuidado!</t>
  </si>
  <si>
    <t>"Nem tudo que se enfrenta pode ser modificado. Mais nada pode ser modificado enquanto não for enfrentado." (?)</t>
  </si>
  <si>
    <t>"Estabeleça metas grandes o bastante a ponto de motivar-se, mas não grandes em demasia a ponto de sufocar-se."</t>
  </si>
  <si>
    <t>"É melhor estar preparado para uma oportunidade e nunca tê-la, do que ter uma oportunidade e não estar preparado."</t>
  </si>
  <si>
    <t>"Todos querem o perfume das flores, mas poucos sujam as suas mãos para cultivá-las"
(Augusto Cury)</t>
  </si>
  <si>
    <t>"O saber é como uma chave que abre a porta para um futuro melhor." 
(Carlos A.de Souza )</t>
  </si>
  <si>
    <t>Receitas versus Despesas</t>
  </si>
  <si>
    <t>Resumo Aplicação 
Financeira / Reserva</t>
  </si>
  <si>
    <t>Meta de economia mensal - Manual -
 ( Sugestão: mínimo 20% )</t>
  </si>
  <si>
    <t>Resumo do Mês</t>
  </si>
  <si>
    <t>Resumo Investimento 2</t>
  </si>
  <si>
    <t>Comparativo Janeiro a Dezembro</t>
  </si>
  <si>
    <t>Investimento 2</t>
  </si>
  <si>
    <t>"Se você quer vencer, não fique olhando a escada. Comece a subir, degrau por degrau, até chegar ao topo. Mas lembre-se, 
cuidado com os seus atos, para depois 
não rolar escada abaixo"</t>
  </si>
  <si>
    <t xml:space="preserve">Dica: Não desanime se algum mês você não conseguir atingir seu objetivo de investimento. Haverá outros 
meses para compensar. </t>
  </si>
  <si>
    <t>Digitar o valor manual: Aplicação</t>
  </si>
  <si>
    <t>Soma Receitas</t>
  </si>
  <si>
    <t>Soma Despesas</t>
  </si>
  <si>
    <t>Resumo</t>
  </si>
  <si>
    <t>Total 2</t>
  </si>
  <si>
    <t>Gráficos</t>
  </si>
  <si>
    <t>Se você tiver uma aplicação para imprevistos ou objetivos, não resgate na primeira dificuldade financeira. Procure combater a causa do seu endividamento  e não o efeito.</t>
  </si>
  <si>
    <t xml:space="preserve">Essa planilha foi feita para ajudar no seu Controle Financeiro Pessoal. </t>
  </si>
  <si>
    <t>Planilha com Gráficos Comparativos - Ano 2022</t>
  </si>
  <si>
    <t>Comparativo 2022 - 
Receitas x Despesas</t>
  </si>
  <si>
    <t>Controle Financeiro Pessoal 2022
Receitas x Despesas</t>
  </si>
  <si>
    <t>Gostou da planilha ? Indica para seus amigos. Instragram @tomadeconta_</t>
  </si>
  <si>
    <t>Raimundo</t>
  </si>
  <si>
    <t>Receitas 2 13 Salário]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</si>
</sst>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-;&quot;R$ &quot;\ #,##0\-"/>
    <numFmt numFmtId="173" formatCode="&quot;R$ &quot;\ #,##0_-;[Red]&quot;R$ &quot;\ #,##0\-"/>
    <numFmt numFmtId="174" formatCode="&quot;R$ &quot;\ #,##0.00_-;&quot;R$ &quot;\ #,##0.00\-"/>
    <numFmt numFmtId="175" formatCode="&quot;R$ &quot;\ #,##0.00_-;[Red]&quot;R$ &quot;\ #,##0.00\-"/>
    <numFmt numFmtId="176" formatCode="_-&quot;R$ &quot;\ * #,##0_-;_-&quot;R$ &quot;\ * #,##0\-;_-&quot;R$ &quot;\ * &quot;-&quot;_-;_-@_-"/>
    <numFmt numFmtId="177" formatCode="_-* #,##0_-;_-* #,##0\-;_-* &quot;-&quot;_-;_-@_-"/>
    <numFmt numFmtId="178" formatCode="_-&quot;R$ &quot;\ * #,##0.00_-;_-&quot;R$ &quot;\ * #,##0.00\-;_-&quot;R$ &quot;\ * &quot;-&quot;??_-;_-@_-"/>
    <numFmt numFmtId="179" formatCode="_-* #,##0.00_-;_-* #,##0.00\-;_-* &quot;-&quot;??_-;_-@_-"/>
    <numFmt numFmtId="180" formatCode="[$-416]dddd\,\ d&quot; de &quot;mmmm&quot; de &quot;yyyy"/>
    <numFmt numFmtId="181" formatCode="0.0%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&quot;R$ &quot;\ #,##0.00_-"/>
    <numFmt numFmtId="187" formatCode="[$-416]d&quot; de &quot;mmmm&quot; de &quot;yyyy"/>
    <numFmt numFmtId="188" formatCode="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24"/>
      <name val="Arial"/>
      <family val="2"/>
    </font>
    <font>
      <sz val="27"/>
      <name val="Arial"/>
      <family val="2"/>
    </font>
    <font>
      <b/>
      <sz val="11"/>
      <color indexed="53"/>
      <name val="Arial"/>
      <family val="2"/>
    </font>
    <font>
      <sz val="8.5"/>
      <name val="Arial"/>
      <family val="2"/>
    </font>
    <font>
      <sz val="8.5"/>
      <color indexed="12"/>
      <name val="Arial"/>
      <family val="2"/>
    </font>
    <font>
      <sz val="8.5"/>
      <color indexed="10"/>
      <name val="Arial"/>
      <family val="2"/>
    </font>
    <font>
      <b/>
      <sz val="8.5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Colonna MT"/>
      <family val="5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2.5"/>
      <color indexed="53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8"/>
      <color indexed="8"/>
      <name val="Calibri"/>
      <family val="0"/>
    </font>
    <font>
      <b/>
      <sz val="30"/>
      <color indexed="13"/>
      <name val="Calibri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170" fontId="0" fillId="8" borderId="10" xfId="47" applyFont="1" applyFill="1" applyBorder="1" applyAlignment="1" applyProtection="1">
      <alignment horizontal="center" vertical="center"/>
      <protection locked="0"/>
    </xf>
    <xf numFmtId="170" fontId="0" fillId="8" borderId="11" xfId="47" applyFont="1" applyFill="1" applyBorder="1" applyAlignment="1" applyProtection="1">
      <alignment horizontal="center" vertical="center"/>
      <protection locked="0"/>
    </xf>
    <xf numFmtId="170" fontId="0" fillId="8" borderId="12" xfId="47" applyFont="1" applyFill="1" applyBorder="1" applyAlignment="1" applyProtection="1">
      <alignment horizontal="center" vertical="center"/>
      <protection locked="0"/>
    </xf>
    <xf numFmtId="170" fontId="0" fillId="0" borderId="0" xfId="47" applyFont="1" applyAlignment="1" applyProtection="1">
      <alignment vertical="center"/>
      <protection/>
    </xf>
    <xf numFmtId="170" fontId="0" fillId="8" borderId="13" xfId="47" applyFont="1" applyFill="1" applyBorder="1" applyAlignment="1" applyProtection="1">
      <alignment horizontal="center" vertical="center"/>
      <protection locked="0"/>
    </xf>
    <xf numFmtId="170" fontId="0" fillId="8" borderId="14" xfId="47" applyFont="1" applyFill="1" applyBorder="1" applyAlignment="1" applyProtection="1">
      <alignment horizontal="center" vertical="center"/>
      <protection locked="0"/>
    </xf>
    <xf numFmtId="170" fontId="0" fillId="8" borderId="15" xfId="47" applyFont="1" applyFill="1" applyBorder="1" applyAlignment="1" applyProtection="1">
      <alignment horizontal="center" vertical="center"/>
      <protection locked="0"/>
    </xf>
    <xf numFmtId="170" fontId="21" fillId="24" borderId="16" xfId="47" applyFont="1" applyFill="1" applyBorder="1" applyAlignment="1" applyProtection="1">
      <alignment horizontal="center" vertical="center"/>
      <protection/>
    </xf>
    <xf numFmtId="170" fontId="21" fillId="0" borderId="17" xfId="47" applyFont="1" applyBorder="1" applyAlignment="1" applyProtection="1">
      <alignment horizontal="center" vertical="center" wrapText="1"/>
      <protection/>
    </xf>
    <xf numFmtId="170" fontId="21" fillId="0" borderId="0" xfId="47" applyFont="1" applyAlignment="1" applyProtection="1">
      <alignment horizontal="center" vertical="center"/>
      <protection/>
    </xf>
    <xf numFmtId="170" fontId="0" fillId="0" borderId="18" xfId="47" applyFont="1" applyBorder="1" applyAlignment="1" applyProtection="1">
      <alignment vertical="center"/>
      <protection locked="0"/>
    </xf>
    <xf numFmtId="170" fontId="0" fillId="0" borderId="19" xfId="47" applyFont="1" applyBorder="1" applyAlignment="1" applyProtection="1">
      <alignment vertical="center"/>
      <protection locked="0"/>
    </xf>
    <xf numFmtId="170" fontId="0" fillId="0" borderId="20" xfId="47" applyFont="1" applyBorder="1" applyAlignment="1" applyProtection="1">
      <alignment vertical="center"/>
      <protection locked="0"/>
    </xf>
    <xf numFmtId="170" fontId="21" fillId="16" borderId="14" xfId="47" applyFont="1" applyFill="1" applyBorder="1" applyAlignment="1" applyProtection="1">
      <alignment vertical="center"/>
      <protection/>
    </xf>
    <xf numFmtId="170" fontId="21" fillId="8" borderId="17" xfId="47" applyFont="1" applyFill="1" applyBorder="1" applyAlignment="1" applyProtection="1">
      <alignment horizontal="center" vertical="center"/>
      <protection/>
    </xf>
    <xf numFmtId="170" fontId="21" fillId="8" borderId="17" xfId="47" applyFont="1" applyFill="1" applyBorder="1" applyAlignment="1" applyProtection="1">
      <alignment horizontal="center" vertical="center" wrapText="1"/>
      <protection/>
    </xf>
    <xf numFmtId="170" fontId="0" fillId="0" borderId="16" xfId="47" applyFont="1" applyBorder="1" applyAlignment="1" applyProtection="1">
      <alignment vertical="center"/>
      <protection locked="0"/>
    </xf>
    <xf numFmtId="170" fontId="21" fillId="16" borderId="17" xfId="47" applyFont="1" applyFill="1" applyBorder="1" applyAlignment="1" applyProtection="1">
      <alignment vertical="center"/>
      <protection locked="0"/>
    </xf>
    <xf numFmtId="170" fontId="0" fillId="8" borderId="21" xfId="47" applyFont="1" applyFill="1" applyBorder="1" applyAlignment="1" applyProtection="1">
      <alignment horizontal="center" vertical="center"/>
      <protection locked="0"/>
    </xf>
    <xf numFmtId="10" fontId="21" fillId="8" borderId="17" xfId="53" applyNumberFormat="1" applyFont="1" applyFill="1" applyBorder="1" applyAlignment="1" applyProtection="1">
      <alignment horizontal="center" vertical="center" wrapText="1"/>
      <protection/>
    </xf>
    <xf numFmtId="170" fontId="0" fillId="8" borderId="22" xfId="47" applyFont="1" applyFill="1" applyBorder="1" applyAlignment="1" applyProtection="1">
      <alignment horizontal="center" vertical="center"/>
      <protection locked="0"/>
    </xf>
    <xf numFmtId="170" fontId="0" fillId="8" borderId="23" xfId="47" applyFont="1" applyFill="1" applyBorder="1" applyAlignment="1" applyProtection="1">
      <alignment horizontal="center" vertical="center"/>
      <protection locked="0"/>
    </xf>
    <xf numFmtId="170" fontId="0" fillId="16" borderId="17" xfId="47" applyFont="1" applyFill="1" applyBorder="1" applyAlignment="1" applyProtection="1">
      <alignment vertical="center"/>
      <protection/>
    </xf>
    <xf numFmtId="170" fontId="21" fillId="16" borderId="21" xfId="47" applyFont="1" applyFill="1" applyBorder="1" applyAlignment="1" applyProtection="1">
      <alignment vertical="center"/>
      <protection locked="0"/>
    </xf>
    <xf numFmtId="170" fontId="21" fillId="8" borderId="24" xfId="47" applyFont="1" applyFill="1" applyBorder="1" applyAlignment="1" applyProtection="1">
      <alignment vertical="center"/>
      <protection/>
    </xf>
    <xf numFmtId="170" fontId="0" fillId="0" borderId="18" xfId="47" applyFont="1" applyBorder="1" applyAlignment="1" applyProtection="1">
      <alignment vertical="center"/>
      <protection/>
    </xf>
    <xf numFmtId="170" fontId="0" fillId="8" borderId="25" xfId="47" applyFont="1" applyFill="1" applyBorder="1" applyAlignment="1" applyProtection="1">
      <alignment horizontal="center" vertical="center"/>
      <protection locked="0"/>
    </xf>
    <xf numFmtId="170" fontId="0" fillId="8" borderId="26" xfId="47" applyFont="1" applyFill="1" applyBorder="1" applyAlignment="1" applyProtection="1">
      <alignment horizontal="center" vertical="center"/>
      <protection locked="0"/>
    </xf>
    <xf numFmtId="170" fontId="0" fillId="0" borderId="0" xfId="47" applyFont="1" applyFill="1" applyBorder="1" applyAlignment="1" applyProtection="1">
      <alignment horizontal="center" vertical="center"/>
      <protection/>
    </xf>
    <xf numFmtId="170" fontId="0" fillId="0" borderId="0" xfId="47" applyFont="1" applyFill="1" applyBorder="1" applyAlignment="1" applyProtection="1">
      <alignment vertical="center"/>
      <protection/>
    </xf>
    <xf numFmtId="170" fontId="0" fillId="8" borderId="27" xfId="47" applyFont="1" applyFill="1" applyBorder="1" applyAlignment="1" applyProtection="1">
      <alignment horizontal="center" vertical="center"/>
      <protection locked="0"/>
    </xf>
    <xf numFmtId="170" fontId="0" fillId="0" borderId="22" xfId="47" applyFont="1" applyFill="1" applyBorder="1" applyAlignment="1" applyProtection="1">
      <alignment horizontal="center" vertical="center"/>
      <protection/>
    </xf>
    <xf numFmtId="170" fontId="0" fillId="0" borderId="11" xfId="47" applyFont="1" applyFill="1" applyBorder="1" applyAlignment="1" applyProtection="1">
      <alignment horizontal="center" vertical="center"/>
      <protection locked="0"/>
    </xf>
    <xf numFmtId="170" fontId="0" fillId="0" borderId="15" xfId="47" applyFont="1" applyFill="1" applyBorder="1" applyAlignment="1" applyProtection="1">
      <alignment horizontal="center" vertical="center"/>
      <protection/>
    </xf>
    <xf numFmtId="170" fontId="0" fillId="8" borderId="17" xfId="47" applyFont="1" applyFill="1" applyBorder="1" applyAlignment="1" applyProtection="1">
      <alignment horizontal="center" vertical="center"/>
      <protection/>
    </xf>
    <xf numFmtId="170" fontId="0" fillId="8" borderId="10" xfId="47" applyFont="1" applyFill="1" applyBorder="1" applyAlignment="1" applyProtection="1">
      <alignment vertical="center"/>
      <protection/>
    </xf>
    <xf numFmtId="0" fontId="0" fillId="8" borderId="27" xfId="0" applyFill="1" applyBorder="1" applyAlignment="1" applyProtection="1">
      <alignment/>
      <protection locked="0"/>
    </xf>
    <xf numFmtId="170" fontId="0" fillId="8" borderId="27" xfId="47" applyFont="1" applyFill="1" applyBorder="1" applyAlignment="1" applyProtection="1">
      <alignment vertical="center"/>
      <protection/>
    </xf>
    <xf numFmtId="170" fontId="0" fillId="8" borderId="12" xfId="47" applyFont="1" applyFill="1" applyBorder="1" applyAlignment="1" applyProtection="1">
      <alignment vertical="center"/>
      <protection/>
    </xf>
    <xf numFmtId="170" fontId="0" fillId="0" borderId="0" xfId="47" applyFont="1" applyBorder="1" applyAlignment="1" applyProtection="1">
      <alignment vertical="center"/>
      <protection/>
    </xf>
    <xf numFmtId="0" fontId="0" fillId="8" borderId="23" xfId="0" applyFill="1" applyBorder="1" applyAlignment="1" applyProtection="1">
      <alignment/>
      <protection locked="0"/>
    </xf>
    <xf numFmtId="0" fontId="0" fillId="8" borderId="11" xfId="0" applyFill="1" applyBorder="1" applyAlignment="1" applyProtection="1">
      <alignment/>
      <protection locked="0"/>
    </xf>
    <xf numFmtId="170" fontId="0" fillId="0" borderId="11" xfId="47" applyFont="1" applyFill="1" applyBorder="1" applyAlignment="1" applyProtection="1">
      <alignment vertical="center"/>
      <protection/>
    </xf>
    <xf numFmtId="170" fontId="0" fillId="0" borderId="11" xfId="47" applyFont="1" applyFill="1" applyBorder="1" applyAlignment="1" applyProtection="1">
      <alignment horizontal="center" vertical="center"/>
      <protection/>
    </xf>
    <xf numFmtId="170" fontId="0" fillId="0" borderId="10" xfId="47" applyFont="1" applyBorder="1" applyAlignment="1" applyProtection="1">
      <alignment vertical="center"/>
      <protection/>
    </xf>
    <xf numFmtId="170" fontId="0" fillId="0" borderId="27" xfId="47" applyFont="1" applyBorder="1" applyAlignment="1" applyProtection="1">
      <alignment vertical="center"/>
      <protection/>
    </xf>
    <xf numFmtId="170" fontId="0" fillId="0" borderId="12" xfId="47" applyFont="1" applyBorder="1" applyAlignment="1" applyProtection="1">
      <alignment vertical="center"/>
      <protection/>
    </xf>
    <xf numFmtId="170" fontId="0" fillId="0" borderId="22" xfId="47" applyFont="1" applyBorder="1" applyAlignment="1" applyProtection="1">
      <alignment vertical="center"/>
      <protection/>
    </xf>
    <xf numFmtId="170" fontId="0" fillId="0" borderId="15" xfId="47" applyFont="1" applyBorder="1" applyAlignment="1" applyProtection="1">
      <alignment vertical="center"/>
      <protection/>
    </xf>
    <xf numFmtId="170" fontId="0" fillId="0" borderId="25" xfId="47" applyFont="1" applyBorder="1" applyAlignment="1" applyProtection="1">
      <alignment vertical="center"/>
      <protection/>
    </xf>
    <xf numFmtId="170" fontId="0" fillId="0" borderId="23" xfId="47" applyFont="1" applyBorder="1" applyAlignment="1" applyProtection="1">
      <alignment vertical="center"/>
      <protection/>
    </xf>
    <xf numFmtId="170" fontId="0" fillId="0" borderId="26" xfId="47" applyFont="1" applyBorder="1" applyAlignment="1" applyProtection="1">
      <alignment vertical="center"/>
      <protection/>
    </xf>
    <xf numFmtId="170" fontId="27" fillId="0" borderId="28" xfId="47" applyFont="1" applyBorder="1" applyAlignment="1" applyProtection="1">
      <alignment horizontal="center" vertical="center" wrapText="1"/>
      <protection/>
    </xf>
    <xf numFmtId="170" fontId="29" fillId="0" borderId="16" xfId="47" applyFont="1" applyBorder="1" applyAlignment="1" applyProtection="1">
      <alignment horizontal="center" vertical="center"/>
      <protection/>
    </xf>
    <xf numFmtId="170" fontId="29" fillId="0" borderId="18" xfId="47" applyFont="1" applyBorder="1" applyAlignment="1" applyProtection="1">
      <alignment horizontal="center" vertical="center"/>
      <protection/>
    </xf>
    <xf numFmtId="170" fontId="29" fillId="0" borderId="20" xfId="47" applyFont="1" applyBorder="1" applyAlignment="1" applyProtection="1">
      <alignment horizontal="center" vertical="center"/>
      <protection/>
    </xf>
    <xf numFmtId="170" fontId="0" fillId="16" borderId="17" xfId="47" applyFont="1" applyFill="1" applyBorder="1" applyAlignment="1" applyProtection="1">
      <alignment vertical="center"/>
      <protection hidden="1"/>
    </xf>
    <xf numFmtId="170" fontId="32" fillId="16" borderId="17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170" fontId="0" fillId="0" borderId="17" xfId="47" applyFont="1" applyBorder="1" applyAlignment="1" applyProtection="1">
      <alignment vertical="center"/>
      <protection/>
    </xf>
    <xf numFmtId="170" fontId="37" fillId="8" borderId="17" xfId="47" applyFont="1" applyFill="1" applyBorder="1" applyAlignment="1" applyProtection="1">
      <alignment vertical="center"/>
      <protection/>
    </xf>
    <xf numFmtId="0" fontId="0" fillId="0" borderId="0" xfId="51" applyAlignment="1">
      <alignment horizontal="center" vertical="center"/>
      <protection/>
    </xf>
    <xf numFmtId="0" fontId="0" fillId="0" borderId="0" xfId="51" applyBorder="1" applyProtection="1">
      <alignment/>
      <protection hidden="1"/>
    </xf>
    <xf numFmtId="0" fontId="0" fillId="0" borderId="15" xfId="51" applyBorder="1" applyProtection="1">
      <alignment/>
      <protection hidden="1"/>
    </xf>
    <xf numFmtId="0" fontId="0" fillId="0" borderId="0" xfId="51">
      <alignment/>
      <protection/>
    </xf>
    <xf numFmtId="0" fontId="0" fillId="0" borderId="22" xfId="51" applyBorder="1" applyProtection="1">
      <alignment/>
      <protection hidden="1"/>
    </xf>
    <xf numFmtId="170" fontId="0" fillId="0" borderId="0" xfId="49" applyFont="1" applyAlignment="1" applyProtection="1">
      <alignment vertical="center"/>
      <protection/>
    </xf>
    <xf numFmtId="170" fontId="0" fillId="0" borderId="14" xfId="49" applyFont="1" applyFill="1" applyBorder="1" applyAlignment="1" applyProtection="1">
      <alignment horizontal="center"/>
      <protection hidden="1"/>
    </xf>
    <xf numFmtId="170" fontId="0" fillId="0" borderId="0" xfId="49" applyFont="1" applyAlignment="1" applyProtection="1">
      <alignment/>
      <protection hidden="1"/>
    </xf>
    <xf numFmtId="170" fontId="0" fillId="0" borderId="13" xfId="49" applyFont="1" applyFill="1" applyBorder="1" applyAlignment="1" applyProtection="1">
      <alignment horizontal="center"/>
      <protection hidden="1"/>
    </xf>
    <xf numFmtId="170" fontId="21" fillId="24" borderId="16" xfId="49" applyFont="1" applyFill="1" applyBorder="1" applyAlignment="1" applyProtection="1">
      <alignment horizontal="center" vertical="center"/>
      <protection hidden="1"/>
    </xf>
    <xf numFmtId="170" fontId="21" fillId="0" borderId="0" xfId="49" applyFont="1" applyAlignment="1" applyProtection="1">
      <alignment horizontal="center" vertical="center"/>
      <protection hidden="1"/>
    </xf>
    <xf numFmtId="170" fontId="0" fillId="0" borderId="20" xfId="49" applyFont="1" applyBorder="1" applyAlignment="1" applyProtection="1">
      <alignment/>
      <protection hidden="1"/>
    </xf>
    <xf numFmtId="170" fontId="0" fillId="0" borderId="29" xfId="49" applyFont="1" applyBorder="1" applyAlignment="1" applyProtection="1">
      <alignment/>
      <protection hidden="1"/>
    </xf>
    <xf numFmtId="170" fontId="0" fillId="0" borderId="30" xfId="49" applyFont="1" applyBorder="1" applyAlignment="1" applyProtection="1">
      <alignment/>
      <protection hidden="1"/>
    </xf>
    <xf numFmtId="170" fontId="0" fillId="0" borderId="31" xfId="49" applyFont="1" applyBorder="1" applyAlignment="1" applyProtection="1">
      <alignment/>
      <protection hidden="1"/>
    </xf>
    <xf numFmtId="170" fontId="0" fillId="0" borderId="32" xfId="49" applyFont="1" applyBorder="1" applyAlignment="1" applyProtection="1">
      <alignment/>
      <protection hidden="1"/>
    </xf>
    <xf numFmtId="170" fontId="0" fillId="0" borderId="15" xfId="49" applyFont="1" applyFill="1" applyBorder="1" applyAlignment="1" applyProtection="1">
      <alignment horizontal="center"/>
      <protection hidden="1"/>
    </xf>
    <xf numFmtId="170" fontId="21" fillId="0" borderId="17" xfId="49" applyFont="1" applyBorder="1" applyAlignment="1" applyProtection="1">
      <alignment horizontal="center"/>
      <protection hidden="1"/>
    </xf>
    <xf numFmtId="170" fontId="21" fillId="0" borderId="28" xfId="49" applyFont="1" applyBorder="1" applyAlignment="1" applyProtection="1">
      <alignment horizontal="center"/>
      <protection hidden="1"/>
    </xf>
    <xf numFmtId="170" fontId="0" fillId="0" borderId="18" xfId="49" applyFont="1" applyBorder="1" applyAlignment="1" applyProtection="1">
      <alignment/>
      <protection hidden="1"/>
    </xf>
    <xf numFmtId="170" fontId="0" fillId="0" borderId="33" xfId="49" applyFont="1" applyBorder="1" applyAlignment="1" applyProtection="1">
      <alignment/>
      <protection hidden="1"/>
    </xf>
    <xf numFmtId="170" fontId="0" fillId="0" borderId="34" xfId="49" applyFont="1" applyBorder="1" applyAlignment="1" applyProtection="1">
      <alignment/>
      <protection hidden="1"/>
    </xf>
    <xf numFmtId="170" fontId="0" fillId="0" borderId="13" xfId="49" applyFont="1" applyBorder="1" applyAlignment="1" applyProtection="1">
      <alignment/>
      <protection hidden="1"/>
    </xf>
    <xf numFmtId="170" fontId="0" fillId="0" borderId="0" xfId="49" applyFont="1" applyBorder="1" applyAlignment="1" applyProtection="1">
      <alignment/>
      <protection hidden="1"/>
    </xf>
    <xf numFmtId="170" fontId="0" fillId="0" borderId="22" xfId="49" applyFont="1" applyBorder="1" applyAlignment="1" applyProtection="1">
      <alignment/>
      <protection hidden="1"/>
    </xf>
    <xf numFmtId="170" fontId="0" fillId="0" borderId="15" xfId="49" applyFont="1" applyBorder="1" applyAlignment="1" applyProtection="1">
      <alignment/>
      <protection hidden="1"/>
    </xf>
    <xf numFmtId="170" fontId="21" fillId="16" borderId="24" xfId="49" applyFont="1" applyFill="1" applyBorder="1" applyAlignment="1" applyProtection="1">
      <alignment horizontal="center"/>
      <protection hidden="1"/>
    </xf>
    <xf numFmtId="170" fontId="21" fillId="16" borderId="35" xfId="49" applyFont="1" applyFill="1" applyBorder="1" applyAlignment="1" applyProtection="1">
      <alignment horizontal="center"/>
      <protection hidden="1"/>
    </xf>
    <xf numFmtId="170" fontId="0" fillId="0" borderId="18" xfId="49" applyFont="1" applyBorder="1" applyAlignment="1" applyProtection="1">
      <alignment horizontal="center"/>
      <protection hidden="1"/>
    </xf>
    <xf numFmtId="170" fontId="0" fillId="0" borderId="36" xfId="49" applyFont="1" applyBorder="1" applyAlignment="1" applyProtection="1">
      <alignment horizontal="center"/>
      <protection hidden="1"/>
    </xf>
    <xf numFmtId="170" fontId="0" fillId="16" borderId="30" xfId="49" applyFont="1" applyFill="1" applyBorder="1" applyAlignment="1" applyProtection="1">
      <alignment horizontal="center"/>
      <protection hidden="1"/>
    </xf>
    <xf numFmtId="170" fontId="0" fillId="16" borderId="20" xfId="49" applyFont="1" applyFill="1" applyBorder="1" applyAlignment="1" applyProtection="1">
      <alignment horizontal="center"/>
      <protection hidden="1"/>
    </xf>
    <xf numFmtId="170" fontId="0" fillId="0" borderId="0" xfId="49" applyFont="1" applyFill="1" applyBorder="1" applyAlignment="1" applyProtection="1">
      <alignment horizontal="center"/>
      <protection hidden="1"/>
    </xf>
    <xf numFmtId="170" fontId="0" fillId="0" borderId="22" xfId="49" applyFont="1" applyFill="1" applyBorder="1" applyAlignment="1" applyProtection="1">
      <alignment horizontal="center"/>
      <protection hidden="1"/>
    </xf>
    <xf numFmtId="170" fontId="0" fillId="0" borderId="0" xfId="49" applyFont="1" applyFill="1" applyBorder="1" applyAlignment="1" applyProtection="1">
      <alignment/>
      <protection hidden="1"/>
    </xf>
    <xf numFmtId="10" fontId="38" fillId="0" borderId="13" xfId="49" applyNumberFormat="1" applyFont="1" applyFill="1" applyBorder="1" applyAlignment="1" applyProtection="1">
      <alignment horizontal="center"/>
      <protection hidden="1"/>
    </xf>
    <xf numFmtId="170" fontId="0" fillId="0" borderId="18" xfId="49" applyFont="1" applyBorder="1" applyAlignment="1" applyProtection="1">
      <alignment/>
      <protection hidden="1"/>
    </xf>
    <xf numFmtId="170" fontId="0" fillId="0" borderId="33" xfId="49" applyFont="1" applyBorder="1" applyAlignment="1" applyProtection="1">
      <alignment horizontal="center"/>
      <protection hidden="1"/>
    </xf>
    <xf numFmtId="170" fontId="0" fillId="0" borderId="19" xfId="49" applyFont="1" applyBorder="1" applyAlignment="1" applyProtection="1">
      <alignment/>
      <protection hidden="1"/>
    </xf>
    <xf numFmtId="170" fontId="0" fillId="0" borderId="37" xfId="49" applyFont="1" applyBorder="1" applyAlignment="1" applyProtection="1">
      <alignment horizontal="center"/>
      <protection hidden="1"/>
    </xf>
    <xf numFmtId="170" fontId="0" fillId="0" borderId="17" xfId="49" applyFont="1" applyBorder="1" applyAlignment="1" applyProtection="1">
      <alignment/>
      <protection hidden="1"/>
    </xf>
    <xf numFmtId="170" fontId="21" fillId="16" borderId="38" xfId="49" applyFont="1" applyFill="1" applyBorder="1" applyAlignment="1" applyProtection="1">
      <alignment horizontal="center"/>
      <protection hidden="1"/>
    </xf>
    <xf numFmtId="170" fontId="21" fillId="16" borderId="39" xfId="49" applyFont="1" applyFill="1" applyBorder="1" applyAlignment="1" applyProtection="1">
      <alignment horizontal="center"/>
      <protection hidden="1"/>
    </xf>
    <xf numFmtId="170" fontId="0" fillId="0" borderId="23" xfId="49" applyFont="1" applyBorder="1" applyAlignment="1" applyProtection="1">
      <alignment/>
      <protection hidden="1"/>
    </xf>
    <xf numFmtId="170" fontId="0" fillId="0" borderId="26" xfId="49" applyFont="1" applyBorder="1" applyAlignment="1" applyProtection="1">
      <alignment/>
      <protection hidden="1"/>
    </xf>
    <xf numFmtId="0" fontId="0" fillId="0" borderId="0" xfId="51" applyProtection="1">
      <alignment/>
      <protection hidden="1"/>
    </xf>
    <xf numFmtId="0" fontId="39" fillId="25" borderId="0" xfId="51" applyFont="1" applyFill="1" applyBorder="1" applyAlignment="1" applyProtection="1">
      <alignment horizontal="center"/>
      <protection hidden="1"/>
    </xf>
    <xf numFmtId="0" fontId="39" fillId="25" borderId="0" xfId="51" applyFont="1" applyFill="1" applyBorder="1" applyProtection="1">
      <alignment/>
      <protection hidden="1"/>
    </xf>
    <xf numFmtId="170" fontId="39" fillId="25" borderId="0" xfId="49" applyFont="1" applyFill="1" applyBorder="1" applyAlignment="1" applyProtection="1">
      <alignment/>
      <protection hidden="1"/>
    </xf>
    <xf numFmtId="0" fontId="0" fillId="0" borderId="22" xfId="51" applyBorder="1">
      <alignment/>
      <protection/>
    </xf>
    <xf numFmtId="170" fontId="0" fillId="0" borderId="21" xfId="49" applyFont="1" applyBorder="1" applyAlignment="1" applyProtection="1">
      <alignment/>
      <protection hidden="1"/>
    </xf>
    <xf numFmtId="170" fontId="0" fillId="0" borderId="15" xfId="49" applyFont="1" applyBorder="1" applyAlignment="1" applyProtection="1">
      <alignment horizontal="center"/>
      <protection hidden="1"/>
    </xf>
    <xf numFmtId="170" fontId="0" fillId="24" borderId="14" xfId="49" applyFont="1" applyFill="1" applyBorder="1" applyAlignment="1" applyProtection="1">
      <alignment horizontal="center"/>
      <protection hidden="1"/>
    </xf>
    <xf numFmtId="170" fontId="0" fillId="24" borderId="13" xfId="49" applyFont="1" applyFill="1" applyBorder="1" applyAlignment="1" applyProtection="1">
      <alignment horizontal="center"/>
      <protection hidden="1"/>
    </xf>
    <xf numFmtId="10" fontId="38" fillId="24" borderId="13" xfId="49" applyNumberFormat="1" applyFont="1" applyFill="1" applyBorder="1" applyAlignment="1" applyProtection="1">
      <alignment horizontal="center"/>
      <protection hidden="1"/>
    </xf>
    <xf numFmtId="170" fontId="0" fillId="24" borderId="21" xfId="49" applyFont="1" applyFill="1" applyBorder="1" applyAlignment="1" applyProtection="1">
      <alignment horizontal="center"/>
      <protection hidden="1"/>
    </xf>
    <xf numFmtId="170" fontId="21" fillId="17" borderId="17" xfId="49" applyFont="1" applyFill="1" applyBorder="1" applyAlignment="1" applyProtection="1">
      <alignment/>
      <protection hidden="1"/>
    </xf>
    <xf numFmtId="170" fontId="0" fillId="17" borderId="38" xfId="47" applyFont="1" applyFill="1" applyBorder="1" applyAlignment="1" applyProtection="1">
      <alignment/>
      <protection hidden="1"/>
    </xf>
    <xf numFmtId="170" fontId="0" fillId="17" borderId="39" xfId="49" applyFont="1" applyFill="1" applyBorder="1" applyAlignment="1" applyProtection="1">
      <alignment/>
      <protection hidden="1"/>
    </xf>
    <xf numFmtId="170" fontId="21" fillId="16" borderId="24" xfId="49" applyFont="1" applyFill="1" applyBorder="1" applyAlignment="1" applyProtection="1">
      <alignment/>
      <protection hidden="1"/>
    </xf>
    <xf numFmtId="170" fontId="0" fillId="16" borderId="40" xfId="49" applyFont="1" applyFill="1" applyBorder="1" applyAlignment="1" applyProtection="1">
      <alignment/>
      <protection hidden="1"/>
    </xf>
    <xf numFmtId="170" fontId="0" fillId="16" borderId="24" xfId="49" applyFont="1" applyFill="1" applyBorder="1" applyAlignment="1" applyProtection="1">
      <alignment/>
      <protection hidden="1"/>
    </xf>
    <xf numFmtId="170" fontId="0" fillId="16" borderId="41" xfId="49" applyFont="1" applyFill="1" applyBorder="1" applyAlignment="1" applyProtection="1">
      <alignment/>
      <protection hidden="1"/>
    </xf>
    <xf numFmtId="170" fontId="0" fillId="0" borderId="18" xfId="49" applyFont="1" applyFill="1" applyBorder="1" applyAlignment="1" applyProtection="1">
      <alignment/>
      <protection hidden="1"/>
    </xf>
    <xf numFmtId="10" fontId="0" fillId="0" borderId="42" xfId="54" applyNumberFormat="1" applyFont="1" applyFill="1" applyBorder="1" applyAlignment="1" applyProtection="1">
      <alignment horizontal="center"/>
      <protection hidden="1"/>
    </xf>
    <xf numFmtId="10" fontId="21" fillId="24" borderId="17" xfId="49" applyNumberFormat="1" applyFont="1" applyFill="1" applyBorder="1" applyAlignment="1" applyProtection="1">
      <alignment horizontal="center"/>
      <protection hidden="1"/>
    </xf>
    <xf numFmtId="10" fontId="21" fillId="24" borderId="43" xfId="54" applyNumberFormat="1" applyFont="1" applyFill="1" applyBorder="1" applyAlignment="1" applyProtection="1">
      <alignment horizontal="center"/>
      <protection hidden="1"/>
    </xf>
    <xf numFmtId="10" fontId="21" fillId="24" borderId="17" xfId="54" applyNumberFormat="1" applyFont="1" applyFill="1" applyBorder="1" applyAlignment="1" applyProtection="1">
      <alignment horizontal="center"/>
      <protection hidden="1"/>
    </xf>
    <xf numFmtId="10" fontId="0" fillId="0" borderId="18" xfId="54" applyNumberFormat="1" applyFont="1" applyFill="1" applyBorder="1" applyAlignment="1" applyProtection="1">
      <alignment horizontal="center"/>
      <protection hidden="1"/>
    </xf>
    <xf numFmtId="170" fontId="0" fillId="0" borderId="21" xfId="49" applyFont="1" applyFill="1" applyBorder="1" applyAlignment="1" applyProtection="1">
      <alignment horizontal="center"/>
      <protection hidden="1"/>
    </xf>
    <xf numFmtId="170" fontId="0" fillId="0" borderId="44" xfId="49" applyFont="1" applyBorder="1" applyAlignment="1" applyProtection="1">
      <alignment/>
      <protection hidden="1"/>
    </xf>
    <xf numFmtId="170" fontId="21" fillId="24" borderId="24" xfId="49" applyFont="1" applyFill="1" applyBorder="1" applyAlignment="1" applyProtection="1">
      <alignment/>
      <protection hidden="1"/>
    </xf>
    <xf numFmtId="170" fontId="0" fillId="24" borderId="40" xfId="49" applyFont="1" applyFill="1" applyBorder="1" applyAlignment="1" applyProtection="1">
      <alignment/>
      <protection hidden="1"/>
    </xf>
    <xf numFmtId="170" fontId="0" fillId="0" borderId="45" xfId="49" applyFont="1" applyBorder="1" applyAlignment="1" applyProtection="1">
      <alignment/>
      <protection hidden="1"/>
    </xf>
    <xf numFmtId="170" fontId="0" fillId="24" borderId="41" xfId="49" applyFont="1" applyFill="1" applyBorder="1" applyAlignment="1" applyProtection="1">
      <alignment/>
      <protection hidden="1"/>
    </xf>
    <xf numFmtId="10" fontId="38" fillId="24" borderId="14" xfId="49" applyNumberFormat="1" applyFont="1" applyFill="1" applyBorder="1" applyAlignment="1" applyProtection="1">
      <alignment horizontal="center"/>
      <protection hidden="1"/>
    </xf>
    <xf numFmtId="170" fontId="0" fillId="0" borderId="0" xfId="49" applyFont="1" applyFill="1" applyBorder="1" applyAlignment="1" applyProtection="1">
      <alignment/>
      <protection hidden="1"/>
    </xf>
    <xf numFmtId="170" fontId="0" fillId="0" borderId="15" xfId="49" applyFont="1" applyFill="1" applyBorder="1" applyAlignment="1" applyProtection="1">
      <alignment/>
      <protection hidden="1"/>
    </xf>
    <xf numFmtId="170" fontId="0" fillId="0" borderId="22" xfId="49" applyFont="1" applyFill="1" applyBorder="1" applyAlignment="1" applyProtection="1">
      <alignment/>
      <protection hidden="1"/>
    </xf>
    <xf numFmtId="170" fontId="0" fillId="0" borderId="26" xfId="49" applyFont="1" applyBorder="1" applyAlignment="1" applyProtection="1">
      <alignment/>
      <protection hidden="1"/>
    </xf>
    <xf numFmtId="170" fontId="0" fillId="17" borderId="20" xfId="49" applyFont="1" applyFill="1" applyBorder="1" applyAlignment="1" applyProtection="1">
      <alignment horizontal="center"/>
      <protection hidden="1"/>
    </xf>
    <xf numFmtId="170" fontId="0" fillId="0" borderId="28" xfId="49" applyFont="1" applyFill="1" applyBorder="1" applyAlignment="1" applyProtection="1">
      <alignment horizontal="center"/>
      <protection hidden="1"/>
    </xf>
    <xf numFmtId="170" fontId="0" fillId="0" borderId="11" xfId="49" applyFont="1" applyFill="1" applyBorder="1" applyAlignment="1" applyProtection="1">
      <alignment horizontal="center"/>
      <protection hidden="1"/>
    </xf>
    <xf numFmtId="170" fontId="0" fillId="0" borderId="46" xfId="49" applyFont="1" applyFill="1" applyBorder="1" applyAlignment="1" applyProtection="1">
      <alignment horizontal="center"/>
      <protection hidden="1"/>
    </xf>
    <xf numFmtId="170" fontId="0" fillId="24" borderId="17" xfId="49" applyFont="1" applyFill="1" applyBorder="1" applyAlignment="1" applyProtection="1">
      <alignment horizontal="center"/>
      <protection hidden="1"/>
    </xf>
    <xf numFmtId="170" fontId="0" fillId="0" borderId="27" xfId="49" applyFont="1" applyFill="1" applyBorder="1" applyAlignment="1" applyProtection="1">
      <alignment horizontal="center"/>
      <protection hidden="1"/>
    </xf>
    <xf numFmtId="0" fontId="22" fillId="15" borderId="11" xfId="46" applyFont="1" applyFill="1" applyBorder="1" applyAlignment="1" applyProtection="1">
      <alignment horizontal="center" vertical="center" shrinkToFit="1"/>
      <protection hidden="1"/>
    </xf>
    <xf numFmtId="0" fontId="0" fillId="0" borderId="0" xfId="51" applyFont="1" applyBorder="1" applyProtection="1">
      <alignment/>
      <protection hidden="1"/>
    </xf>
    <xf numFmtId="0" fontId="39" fillId="0" borderId="0" xfId="51" applyFont="1" applyBorder="1" applyProtection="1">
      <alignment/>
      <protection hidden="1"/>
    </xf>
    <xf numFmtId="0" fontId="39" fillId="0" borderId="22" xfId="51" applyFont="1" applyBorder="1" applyProtection="1">
      <alignment/>
      <protection hidden="1"/>
    </xf>
    <xf numFmtId="0" fontId="0" fillId="6" borderId="27" xfId="0" applyFont="1" applyFill="1" applyBorder="1" applyAlignment="1" applyProtection="1">
      <alignment/>
      <protection hidden="1"/>
    </xf>
    <xf numFmtId="0" fontId="0" fillId="6" borderId="12" xfId="0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5" xfId="0" applyFont="1" applyFill="1" applyBorder="1" applyAlignment="1" applyProtection="1">
      <alignment/>
      <protection hidden="1"/>
    </xf>
    <xf numFmtId="0" fontId="35" fillId="6" borderId="15" xfId="0" applyFont="1" applyFill="1" applyBorder="1" applyAlignment="1" applyProtection="1">
      <alignment/>
      <protection hidden="1"/>
    </xf>
    <xf numFmtId="0" fontId="0" fillId="6" borderId="23" xfId="0" applyFont="1" applyFill="1" applyBorder="1" applyAlignment="1" applyProtection="1">
      <alignment/>
      <protection hidden="1"/>
    </xf>
    <xf numFmtId="0" fontId="0" fillId="6" borderId="26" xfId="0" applyFont="1" applyFill="1" applyBorder="1" applyAlignment="1" applyProtection="1">
      <alignment/>
      <protection hidden="1"/>
    </xf>
    <xf numFmtId="0" fontId="22" fillId="6" borderId="22" xfId="0" applyFont="1" applyFill="1" applyBorder="1" applyAlignment="1" applyProtection="1">
      <alignment horizontal="center" vertical="center" shrinkToFit="1"/>
      <protection hidden="1"/>
    </xf>
    <xf numFmtId="0" fontId="22" fillId="6" borderId="0" xfId="0" applyFont="1" applyFill="1" applyBorder="1" applyAlignment="1" applyProtection="1">
      <alignment horizontal="center" vertical="center" shrinkToFit="1"/>
      <protection hidden="1"/>
    </xf>
    <xf numFmtId="0" fontId="22" fillId="6" borderId="15" xfId="0" applyFont="1" applyFill="1" applyBorder="1" applyAlignment="1" applyProtection="1">
      <alignment horizontal="center" vertical="center" shrinkToFit="1"/>
      <protection hidden="1"/>
    </xf>
    <xf numFmtId="170" fontId="0" fillId="16" borderId="14" xfId="47" applyFont="1" applyFill="1" applyBorder="1" applyAlignment="1" applyProtection="1">
      <alignment vertical="center"/>
      <protection hidden="1"/>
    </xf>
    <xf numFmtId="170" fontId="0" fillId="16" borderId="21" xfId="47" applyFont="1" applyFill="1" applyBorder="1" applyAlignment="1" applyProtection="1">
      <alignment vertical="center"/>
      <protection/>
    </xf>
    <xf numFmtId="170" fontId="0" fillId="16" borderId="24" xfId="47" applyFont="1" applyFill="1" applyBorder="1" applyAlignment="1" applyProtection="1">
      <alignment vertical="center"/>
      <protection hidden="1"/>
    </xf>
    <xf numFmtId="170" fontId="0" fillId="0" borderId="13" xfId="47" applyFont="1" applyBorder="1" applyAlignment="1" applyProtection="1">
      <alignment vertical="center"/>
      <protection/>
    </xf>
    <xf numFmtId="170" fontId="0" fillId="16" borderId="20" xfId="47" applyFont="1" applyFill="1" applyBorder="1" applyAlignment="1" applyProtection="1">
      <alignment vertical="center"/>
      <protection hidden="1"/>
    </xf>
    <xf numFmtId="10" fontId="0" fillId="24" borderId="17" xfId="53" applyNumberFormat="1" applyFont="1" applyFill="1" applyBorder="1" applyAlignment="1" applyProtection="1">
      <alignment horizontal="center"/>
      <protection hidden="1"/>
    </xf>
    <xf numFmtId="170" fontId="26" fillId="0" borderId="28" xfId="47" applyFont="1" applyBorder="1" applyAlignment="1" applyProtection="1">
      <alignment horizontal="center" vertical="center" wrapText="1"/>
      <protection/>
    </xf>
    <xf numFmtId="170" fontId="26" fillId="0" borderId="0" xfId="47" applyFont="1" applyBorder="1" applyAlignment="1" applyProtection="1">
      <alignment vertical="center"/>
      <protection/>
    </xf>
    <xf numFmtId="170" fontId="0" fillId="0" borderId="27" xfId="47" applyFont="1" applyFill="1" applyBorder="1" applyAlignment="1" applyProtection="1">
      <alignment horizontal="center" vertical="center"/>
      <protection locked="0"/>
    </xf>
    <xf numFmtId="170" fontId="0" fillId="0" borderId="15" xfId="47" applyFont="1" applyFill="1" applyBorder="1" applyAlignment="1" applyProtection="1">
      <alignment vertical="center"/>
      <protection/>
    </xf>
    <xf numFmtId="10" fontId="21" fillId="8" borderId="21" xfId="53" applyNumberFormat="1" applyFont="1" applyFill="1" applyBorder="1" applyAlignment="1" applyProtection="1">
      <alignment horizontal="center" vertical="center" wrapText="1"/>
      <protection/>
    </xf>
    <xf numFmtId="170" fontId="21" fillId="0" borderId="28" xfId="47" applyFont="1" applyFill="1" applyBorder="1" applyAlignment="1" applyProtection="1">
      <alignment vertical="center"/>
      <protection locked="0"/>
    </xf>
    <xf numFmtId="170" fontId="21" fillId="0" borderId="11" xfId="47" applyFont="1" applyFill="1" applyBorder="1" applyAlignment="1" applyProtection="1">
      <alignment horizontal="center" vertical="center"/>
      <protection locked="0"/>
    </xf>
    <xf numFmtId="170" fontId="21" fillId="0" borderId="11" xfId="47" applyFont="1" applyFill="1" applyBorder="1" applyAlignment="1" applyProtection="1">
      <alignment vertical="center"/>
      <protection hidden="1"/>
    </xf>
    <xf numFmtId="170" fontId="21" fillId="16" borderId="24" xfId="47" applyFont="1" applyFill="1" applyBorder="1" applyAlignment="1" applyProtection="1">
      <alignment horizontal="center" vertical="center"/>
      <protection/>
    </xf>
    <xf numFmtId="170" fontId="0" fillId="0" borderId="18" xfId="47" applyFont="1" applyBorder="1" applyAlignment="1" applyProtection="1">
      <alignment horizontal="center" vertical="center"/>
      <protection/>
    </xf>
    <xf numFmtId="170" fontId="0" fillId="0" borderId="20" xfId="47" applyFont="1" applyBorder="1" applyAlignment="1" applyProtection="1">
      <alignment horizontal="center" vertical="center"/>
      <protection/>
    </xf>
    <xf numFmtId="170" fontId="0" fillId="0" borderId="13" xfId="47" applyFont="1" applyFill="1" applyBorder="1" applyAlignment="1" applyProtection="1">
      <alignment horizontal="center" vertical="center"/>
      <protection/>
    </xf>
    <xf numFmtId="170" fontId="21" fillId="16" borderId="17" xfId="47" applyFont="1" applyFill="1" applyBorder="1" applyAlignment="1" applyProtection="1">
      <alignment horizontal="center" vertical="center" wrapText="1"/>
      <protection/>
    </xf>
    <xf numFmtId="170" fontId="25" fillId="0" borderId="17" xfId="47" applyFont="1" applyFill="1" applyBorder="1" applyAlignment="1" applyProtection="1">
      <alignment horizontal="center" vertical="center"/>
      <protection/>
    </xf>
    <xf numFmtId="170" fontId="21" fillId="16" borderId="17" xfId="47" applyFont="1" applyFill="1" applyBorder="1" applyAlignment="1" applyProtection="1">
      <alignment horizontal="center" vertical="center"/>
      <protection/>
    </xf>
    <xf numFmtId="170" fontId="0" fillId="0" borderId="16" xfId="47" applyFont="1" applyFill="1" applyBorder="1" applyAlignment="1" applyProtection="1">
      <alignment horizontal="center" vertical="center"/>
      <protection/>
    </xf>
    <xf numFmtId="170" fontId="22" fillId="25" borderId="20" xfId="47" applyFont="1" applyFill="1" applyBorder="1" applyAlignment="1" applyProtection="1">
      <alignment horizontal="center" vertical="center"/>
      <protection/>
    </xf>
    <xf numFmtId="170" fontId="21" fillId="0" borderId="25" xfId="47" applyFont="1" applyFill="1" applyBorder="1" applyAlignment="1" applyProtection="1">
      <alignment vertical="center"/>
      <protection locked="0"/>
    </xf>
    <xf numFmtId="170" fontId="21" fillId="0" borderId="23" xfId="47" applyFont="1" applyFill="1" applyBorder="1" applyAlignment="1" applyProtection="1">
      <alignment horizontal="center" vertical="center"/>
      <protection locked="0"/>
    </xf>
    <xf numFmtId="170" fontId="21" fillId="0" borderId="23" xfId="47" applyFont="1" applyFill="1" applyBorder="1" applyAlignment="1" applyProtection="1">
      <alignment vertical="center"/>
      <protection hidden="1"/>
    </xf>
    <xf numFmtId="170" fontId="0" fillId="0" borderId="23" xfId="47" applyFont="1" applyFill="1" applyBorder="1" applyAlignment="1" applyProtection="1">
      <alignment horizontal="center" vertical="center"/>
      <protection locked="0"/>
    </xf>
    <xf numFmtId="170" fontId="32" fillId="16" borderId="28" xfId="47" applyFont="1" applyFill="1" applyBorder="1" applyAlignment="1" applyProtection="1">
      <alignment horizontal="center" vertical="center"/>
      <protection/>
    </xf>
    <xf numFmtId="170" fontId="29" fillId="0" borderId="47" xfId="47" applyFont="1" applyBorder="1" applyAlignment="1" applyProtection="1">
      <alignment horizontal="center" vertical="center"/>
      <protection/>
    </xf>
    <xf numFmtId="170" fontId="29" fillId="0" borderId="48" xfId="47" applyFont="1" applyBorder="1" applyAlignment="1" applyProtection="1">
      <alignment horizontal="center" vertical="center"/>
      <protection/>
    </xf>
    <xf numFmtId="170" fontId="29" fillId="0" borderId="49" xfId="47" applyFont="1" applyBorder="1" applyAlignment="1" applyProtection="1">
      <alignment horizontal="center" vertical="center"/>
      <protection/>
    </xf>
    <xf numFmtId="170" fontId="0" fillId="0" borderId="28" xfId="47" applyFont="1" applyFill="1" applyBorder="1" applyAlignment="1" applyProtection="1">
      <alignment horizontal="center" vertical="center"/>
      <protection locked="0"/>
    </xf>
    <xf numFmtId="170" fontId="0" fillId="8" borderId="17" xfId="47" applyFont="1" applyFill="1" applyBorder="1" applyAlignment="1" applyProtection="1">
      <alignment horizontal="center" vertical="center"/>
      <protection locked="0"/>
    </xf>
    <xf numFmtId="0" fontId="39" fillId="0" borderId="0" xfId="51" applyFont="1" applyBorder="1" applyProtection="1">
      <alignment/>
      <protection hidden="1"/>
    </xf>
    <xf numFmtId="0" fontId="39" fillId="0" borderId="22" xfId="51" applyFont="1" applyBorder="1" applyProtection="1">
      <alignment/>
      <protection hidden="1"/>
    </xf>
    <xf numFmtId="0" fontId="39" fillId="25" borderId="22" xfId="51" applyFont="1" applyFill="1" applyBorder="1" applyProtection="1">
      <alignment/>
      <protection hidden="1"/>
    </xf>
    <xf numFmtId="0" fontId="39" fillId="25" borderId="0" xfId="51" applyFont="1" applyFill="1" applyBorder="1" applyAlignment="1" applyProtection="1">
      <alignment horizontal="center"/>
      <protection hidden="1"/>
    </xf>
    <xf numFmtId="0" fontId="39" fillId="25" borderId="0" xfId="51" applyFont="1" applyFill="1" applyBorder="1" applyProtection="1">
      <alignment/>
      <protection hidden="1"/>
    </xf>
    <xf numFmtId="170" fontId="39" fillId="25" borderId="0" xfId="49" applyFont="1" applyFill="1" applyBorder="1" applyAlignment="1" applyProtection="1">
      <alignment/>
      <protection hidden="1"/>
    </xf>
    <xf numFmtId="170" fontId="39" fillId="25" borderId="0" xfId="47" applyFont="1" applyFill="1" applyBorder="1" applyAlignment="1" applyProtection="1">
      <alignment/>
      <protection hidden="1"/>
    </xf>
    <xf numFmtId="170" fontId="21" fillId="16" borderId="14" xfId="47" applyFont="1" applyFill="1" applyBorder="1" applyAlignment="1" applyProtection="1">
      <alignment horizontal="center" vertical="center"/>
      <protection/>
    </xf>
    <xf numFmtId="0" fontId="25" fillId="0" borderId="17" xfId="47" applyNumberFormat="1" applyFont="1" applyBorder="1" applyAlignment="1" applyProtection="1">
      <alignment horizontal="center" vertical="center"/>
      <protection/>
    </xf>
    <xf numFmtId="0" fontId="21" fillId="24" borderId="50" xfId="49" applyNumberFormat="1" applyFont="1" applyFill="1" applyBorder="1" applyAlignment="1" applyProtection="1">
      <alignment horizontal="center" vertical="center" wrapText="1"/>
      <protection hidden="1"/>
    </xf>
    <xf numFmtId="0" fontId="0" fillId="24" borderId="13" xfId="49" applyNumberFormat="1" applyFont="1" applyFill="1" applyBorder="1" applyAlignment="1" applyProtection="1">
      <alignment horizontal="center"/>
      <protection hidden="1"/>
    </xf>
    <xf numFmtId="0" fontId="21" fillId="24" borderId="16" xfId="49" applyNumberFormat="1" applyFont="1" applyFill="1" applyBorder="1" applyAlignment="1" applyProtection="1">
      <alignment horizontal="center" vertical="center" wrapText="1"/>
      <protection hidden="1"/>
    </xf>
    <xf numFmtId="10" fontId="0" fillId="0" borderId="37" xfId="53" applyNumberFormat="1" applyFont="1" applyFill="1" applyBorder="1" applyAlignment="1" applyProtection="1">
      <alignment horizontal="center"/>
      <protection hidden="1"/>
    </xf>
    <xf numFmtId="10" fontId="0" fillId="24" borderId="13" xfId="53" applyNumberFormat="1" applyFont="1" applyFill="1" applyBorder="1" applyAlignment="1" applyProtection="1">
      <alignment horizontal="center"/>
      <protection hidden="1"/>
    </xf>
    <xf numFmtId="10" fontId="0" fillId="0" borderId="18" xfId="53" applyNumberFormat="1" applyFont="1" applyFill="1" applyBorder="1" applyAlignment="1" applyProtection="1">
      <alignment/>
      <protection hidden="1"/>
    </xf>
    <xf numFmtId="10" fontId="0" fillId="0" borderId="18" xfId="53" applyNumberFormat="1" applyFont="1" applyFill="1" applyBorder="1" applyAlignment="1" applyProtection="1">
      <alignment horizontal="center"/>
      <protection hidden="1"/>
    </xf>
    <xf numFmtId="170" fontId="0" fillId="0" borderId="16" xfId="49" applyFont="1" applyFill="1" applyBorder="1" applyAlignment="1" applyProtection="1">
      <alignment/>
      <protection hidden="1"/>
    </xf>
    <xf numFmtId="10" fontId="0" fillId="0" borderId="44" xfId="53" applyNumberFormat="1" applyFont="1" applyFill="1" applyBorder="1" applyAlignment="1" applyProtection="1">
      <alignment horizontal="center"/>
      <protection hidden="1"/>
    </xf>
    <xf numFmtId="10" fontId="0" fillId="0" borderId="45" xfId="54" applyNumberFormat="1" applyFont="1" applyFill="1" applyBorder="1" applyAlignment="1" applyProtection="1">
      <alignment horizontal="center"/>
      <protection hidden="1"/>
    </xf>
    <xf numFmtId="170" fontId="0" fillId="24" borderId="10" xfId="49" applyFont="1" applyFill="1" applyBorder="1" applyAlignment="1" applyProtection="1">
      <alignment horizontal="center"/>
      <protection hidden="1"/>
    </xf>
    <xf numFmtId="170" fontId="0" fillId="24" borderId="22" xfId="49" applyFont="1" applyFill="1" applyBorder="1" applyAlignment="1" applyProtection="1">
      <alignment horizontal="center"/>
      <protection hidden="1"/>
    </xf>
    <xf numFmtId="0" fontId="0" fillId="24" borderId="22" xfId="49" applyNumberFormat="1" applyFont="1" applyFill="1" applyBorder="1" applyAlignment="1" applyProtection="1">
      <alignment horizontal="center"/>
      <protection hidden="1"/>
    </xf>
    <xf numFmtId="10" fontId="0" fillId="24" borderId="22" xfId="53" applyNumberFormat="1" applyFont="1" applyFill="1" applyBorder="1" applyAlignment="1" applyProtection="1">
      <alignment horizontal="center"/>
      <protection hidden="1"/>
    </xf>
    <xf numFmtId="170" fontId="0" fillId="24" borderId="25" xfId="49" applyFont="1" applyFill="1" applyBorder="1" applyAlignment="1" applyProtection="1">
      <alignment horizontal="center"/>
      <protection hidden="1"/>
    </xf>
    <xf numFmtId="170" fontId="0" fillId="24" borderId="28" xfId="49" applyFont="1" applyFill="1" applyBorder="1" applyAlignment="1" applyProtection="1">
      <alignment horizontal="center"/>
      <protection hidden="1"/>
    </xf>
    <xf numFmtId="10" fontId="38" fillId="24" borderId="10" xfId="49" applyNumberFormat="1" applyFont="1" applyFill="1" applyBorder="1" applyAlignment="1" applyProtection="1">
      <alignment horizontal="center"/>
      <protection hidden="1"/>
    </xf>
    <xf numFmtId="10" fontId="38" fillId="24" borderId="22" xfId="49" applyNumberFormat="1" applyFont="1" applyFill="1" applyBorder="1" applyAlignment="1" applyProtection="1">
      <alignment horizontal="center"/>
      <protection hidden="1"/>
    </xf>
    <xf numFmtId="170" fontId="0" fillId="17" borderId="43" xfId="47" applyFont="1" applyFill="1" applyBorder="1" applyAlignment="1" applyProtection="1">
      <alignment/>
      <protection hidden="1"/>
    </xf>
    <xf numFmtId="170" fontId="0" fillId="16" borderId="51" xfId="49" applyFont="1" applyFill="1" applyBorder="1" applyAlignment="1" applyProtection="1">
      <alignment/>
      <protection hidden="1"/>
    </xf>
    <xf numFmtId="10" fontId="0" fillId="0" borderId="52" xfId="53" applyNumberFormat="1" applyFont="1" applyFill="1" applyBorder="1" applyAlignment="1" applyProtection="1">
      <alignment horizontal="center"/>
      <protection hidden="1"/>
    </xf>
    <xf numFmtId="10" fontId="0" fillId="0" borderId="53" xfId="53" applyNumberFormat="1" applyFont="1" applyFill="1" applyBorder="1" applyAlignment="1" applyProtection="1">
      <alignment horizontal="center"/>
      <protection hidden="1"/>
    </xf>
    <xf numFmtId="170" fontId="0" fillId="0" borderId="53" xfId="49" applyFont="1" applyBorder="1" applyAlignment="1" applyProtection="1">
      <alignment/>
      <protection hidden="1"/>
    </xf>
    <xf numFmtId="170" fontId="0" fillId="24" borderId="51" xfId="49" applyFont="1" applyFill="1" applyBorder="1" applyAlignment="1" applyProtection="1">
      <alignment/>
      <protection hidden="1"/>
    </xf>
    <xf numFmtId="170" fontId="0" fillId="0" borderId="36" xfId="49" applyFont="1" applyBorder="1" applyAlignment="1" applyProtection="1">
      <alignment/>
      <protection hidden="1"/>
    </xf>
    <xf numFmtId="170" fontId="0" fillId="0" borderId="52" xfId="49" applyFont="1" applyBorder="1" applyAlignment="1" applyProtection="1">
      <alignment horizontal="center"/>
      <protection hidden="1"/>
    </xf>
    <xf numFmtId="170" fontId="21" fillId="16" borderId="43" xfId="49" applyFont="1" applyFill="1" applyBorder="1" applyAlignment="1" applyProtection="1">
      <alignment horizontal="center"/>
      <protection hidden="1"/>
    </xf>
    <xf numFmtId="170" fontId="0" fillId="0" borderId="25" xfId="49" applyFont="1" applyBorder="1" applyAlignment="1" applyProtection="1">
      <alignment/>
      <protection hidden="1"/>
    </xf>
    <xf numFmtId="0" fontId="0" fillId="0" borderId="22" xfId="51" applyBorder="1" applyAlignment="1">
      <alignment horizontal="center" vertical="center"/>
      <protection/>
    </xf>
    <xf numFmtId="170" fontId="0" fillId="0" borderId="22" xfId="49" applyFont="1" applyBorder="1" applyAlignment="1" applyProtection="1">
      <alignment vertical="center"/>
      <protection/>
    </xf>
    <xf numFmtId="170" fontId="21" fillId="0" borderId="22" xfId="47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22" xfId="0" applyFont="1" applyFill="1" applyBorder="1" applyAlignment="1" applyProtection="1">
      <alignment horizontal="center" vertical="center"/>
      <protection hidden="1"/>
    </xf>
    <xf numFmtId="0" fontId="22" fillId="26" borderId="10" xfId="0" applyFont="1" applyFill="1" applyBorder="1" applyAlignment="1" applyProtection="1">
      <alignment vertical="center" shrinkToFit="1"/>
      <protection hidden="1"/>
    </xf>
    <xf numFmtId="0" fontId="22" fillId="26" borderId="27" xfId="0" applyFont="1" applyFill="1" applyBorder="1" applyAlignment="1" applyProtection="1">
      <alignment/>
      <protection hidden="1"/>
    </xf>
    <xf numFmtId="0" fontId="22" fillId="26" borderId="12" xfId="0" applyFont="1" applyFill="1" applyBorder="1" applyAlignment="1" applyProtection="1">
      <alignment/>
      <protection hidden="1"/>
    </xf>
    <xf numFmtId="0" fontId="22" fillId="26" borderId="25" xfId="0" applyFont="1" applyFill="1" applyBorder="1" applyAlignment="1" applyProtection="1">
      <alignment horizontal="center" vertical="center" shrinkToFit="1"/>
      <protection hidden="1"/>
    </xf>
    <xf numFmtId="0" fontId="22" fillId="26" borderId="23" xfId="0" applyFont="1" applyFill="1" applyBorder="1" applyAlignment="1" applyProtection="1">
      <alignment horizontal="center" vertical="center" shrinkToFit="1"/>
      <protection hidden="1"/>
    </xf>
    <xf numFmtId="0" fontId="22" fillId="26" borderId="26" xfId="0" applyFont="1" applyFill="1" applyBorder="1" applyAlignment="1" applyProtection="1">
      <alignment horizontal="center" vertical="center" shrinkToFit="1"/>
      <protection hidden="1"/>
    </xf>
    <xf numFmtId="170" fontId="21" fillId="27" borderId="20" xfId="47" applyFont="1" applyFill="1" applyBorder="1" applyAlignment="1" applyProtection="1">
      <alignment vertical="center"/>
      <protection/>
    </xf>
    <xf numFmtId="170" fontId="21" fillId="27" borderId="20" xfId="49" applyFont="1" applyFill="1" applyBorder="1" applyAlignment="1" applyProtection="1">
      <alignment/>
      <protection hidden="1"/>
    </xf>
    <xf numFmtId="170" fontId="0" fillId="27" borderId="20" xfId="49" applyFont="1" applyFill="1" applyBorder="1" applyAlignment="1" applyProtection="1">
      <alignment/>
      <protection hidden="1"/>
    </xf>
    <xf numFmtId="10" fontId="0" fillId="27" borderId="17" xfId="49" applyNumberFormat="1" applyFont="1" applyFill="1" applyBorder="1" applyAlignment="1" applyProtection="1">
      <alignment horizontal="center"/>
      <protection hidden="1"/>
    </xf>
    <xf numFmtId="170" fontId="0" fillId="27" borderId="17" xfId="49" applyFont="1" applyFill="1" applyBorder="1" applyAlignment="1" applyProtection="1">
      <alignment horizontal="center"/>
      <protection hidden="1"/>
    </xf>
    <xf numFmtId="10" fontId="0" fillId="27" borderId="17" xfId="53" applyNumberFormat="1" applyFont="1" applyFill="1" applyBorder="1" applyAlignment="1" applyProtection="1">
      <alignment horizontal="center"/>
      <protection hidden="1"/>
    </xf>
    <xf numFmtId="170" fontId="37" fillId="8" borderId="17" xfId="47" applyFont="1" applyFill="1" applyBorder="1" applyAlignment="1" applyProtection="1">
      <alignment vertical="center"/>
      <protection locked="0"/>
    </xf>
    <xf numFmtId="170" fontId="37" fillId="8" borderId="21" xfId="47" applyFont="1" applyFill="1" applyBorder="1" applyAlignment="1" applyProtection="1">
      <alignment vertical="center"/>
      <protection locked="0"/>
    </xf>
    <xf numFmtId="0" fontId="22" fillId="26" borderId="22" xfId="0" applyFont="1" applyFill="1" applyBorder="1" applyAlignment="1" applyProtection="1">
      <alignment horizontal="center" vertical="center" shrinkToFit="1"/>
      <protection hidden="1"/>
    </xf>
    <xf numFmtId="0" fontId="22" fillId="26" borderId="0" xfId="0" applyFont="1" applyFill="1" applyBorder="1" applyAlignment="1" applyProtection="1">
      <alignment horizontal="center" vertical="center" shrinkToFit="1"/>
      <protection hidden="1"/>
    </xf>
    <xf numFmtId="0" fontId="22" fillId="26" borderId="15" xfId="0" applyFont="1" applyFill="1" applyBorder="1" applyAlignment="1" applyProtection="1">
      <alignment horizontal="center" vertical="center" shrinkToFit="1"/>
      <protection hidden="1"/>
    </xf>
    <xf numFmtId="0" fontId="0" fillId="6" borderId="0" xfId="0" applyFont="1" applyFill="1" applyBorder="1" applyAlignment="1" applyProtection="1">
      <alignment horizontal="left"/>
      <protection locked="0"/>
    </xf>
    <xf numFmtId="0" fontId="22" fillId="28" borderId="17" xfId="46" applyFont="1" applyFill="1" applyBorder="1" applyAlignment="1" applyProtection="1">
      <alignment horizontal="center" vertical="center" shrinkToFit="1"/>
      <protection locked="0"/>
    </xf>
    <xf numFmtId="0" fontId="22" fillId="26" borderId="0" xfId="0" applyFont="1" applyFill="1" applyBorder="1" applyAlignment="1" applyProtection="1">
      <alignment horizontal="center" vertical="center" shrinkToFit="1"/>
      <protection locked="0"/>
    </xf>
    <xf numFmtId="0" fontId="22" fillId="26" borderId="22" xfId="0" applyFont="1" applyFill="1" applyBorder="1" applyAlignment="1" applyProtection="1">
      <alignment horizontal="center" vertical="center" shrinkToFit="1"/>
      <protection locked="0"/>
    </xf>
    <xf numFmtId="170" fontId="0" fillId="0" borderId="18" xfId="47" applyFont="1" applyFill="1" applyBorder="1" applyAlignment="1" applyProtection="1">
      <alignment vertical="center"/>
      <protection locked="0"/>
    </xf>
    <xf numFmtId="0" fontId="0" fillId="6" borderId="22" xfId="0" applyFont="1" applyFill="1" applyBorder="1" applyAlignment="1" applyProtection="1">
      <alignment horizontal="center"/>
      <protection hidden="1"/>
    </xf>
    <xf numFmtId="0" fontId="0" fillId="6" borderId="0" xfId="0" applyFont="1" applyFill="1" applyBorder="1" applyAlignment="1" applyProtection="1">
      <alignment horizontal="center"/>
      <protection hidden="1"/>
    </xf>
    <xf numFmtId="0" fontId="34" fillId="6" borderId="0" xfId="0" applyFont="1" applyFill="1" applyBorder="1" applyAlignment="1" applyProtection="1">
      <alignment horizontal="left"/>
      <protection locked="0"/>
    </xf>
    <xf numFmtId="0" fontId="22" fillId="28" borderId="28" xfId="46" applyFont="1" applyFill="1" applyBorder="1" applyAlignment="1" applyProtection="1">
      <alignment horizontal="center" vertical="center" shrinkToFit="1"/>
      <protection locked="0"/>
    </xf>
    <xf numFmtId="0" fontId="22" fillId="28" borderId="11" xfId="46" applyFont="1" applyFill="1" applyBorder="1" applyAlignment="1" applyProtection="1">
      <alignment horizontal="center" vertical="center" shrinkToFit="1"/>
      <protection locked="0"/>
    </xf>
    <xf numFmtId="0" fontId="22" fillId="28" borderId="46" xfId="46" applyFont="1" applyFill="1" applyBorder="1" applyAlignment="1" applyProtection="1">
      <alignment horizontal="center" vertical="center" shrinkToFit="1"/>
      <protection locked="0"/>
    </xf>
    <xf numFmtId="0" fontId="0" fillId="6" borderId="15" xfId="0" applyFont="1" applyFill="1" applyBorder="1" applyAlignment="1" applyProtection="1">
      <alignment horizontal="center"/>
      <protection hidden="1"/>
    </xf>
    <xf numFmtId="0" fontId="0" fillId="6" borderId="25" xfId="0" applyFont="1" applyFill="1" applyBorder="1" applyAlignment="1" applyProtection="1">
      <alignment horizontal="center"/>
      <protection hidden="1"/>
    </xf>
    <xf numFmtId="0" fontId="0" fillId="6" borderId="23" xfId="0" applyFill="1" applyBorder="1" applyAlignment="1" applyProtection="1">
      <alignment/>
      <protection hidden="1"/>
    </xf>
    <xf numFmtId="0" fontId="22" fillId="26" borderId="22" xfId="0" applyFont="1" applyFill="1" applyBorder="1" applyAlignment="1" applyProtection="1">
      <alignment horizontal="center" vertical="center" shrinkToFit="1"/>
      <protection hidden="1"/>
    </xf>
    <xf numFmtId="0" fontId="22" fillId="26" borderId="0" xfId="0" applyFont="1" applyFill="1" applyBorder="1" applyAlignment="1" applyProtection="1">
      <alignment horizontal="center" vertical="center" shrinkToFit="1"/>
      <protection hidden="1"/>
    </xf>
    <xf numFmtId="0" fontId="22" fillId="26" borderId="15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0" xfId="0" applyFont="1" applyFill="1" applyBorder="1" applyAlignment="1" applyProtection="1">
      <alignment horizontal="center"/>
      <protection hidden="1"/>
    </xf>
    <xf numFmtId="0" fontId="0" fillId="6" borderId="27" xfId="0" applyFill="1" applyBorder="1" applyAlignment="1" applyProtection="1">
      <alignment/>
      <protection hidden="1"/>
    </xf>
    <xf numFmtId="0" fontId="34" fillId="6" borderId="0" xfId="0" applyFont="1" applyFill="1" applyBorder="1" applyAlignment="1" applyProtection="1">
      <alignment horizontal="center"/>
      <protection locked="0"/>
    </xf>
    <xf numFmtId="0" fontId="34" fillId="6" borderId="15" xfId="0" applyFont="1" applyFill="1" applyBorder="1" applyAlignment="1" applyProtection="1">
      <alignment horizontal="center"/>
      <protection locked="0"/>
    </xf>
    <xf numFmtId="0" fontId="47" fillId="6" borderId="0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27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22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 applyProtection="1">
      <alignment horizontal="center" vertical="center" wrapText="1"/>
      <protection hidden="1"/>
    </xf>
    <xf numFmtId="0" fontId="21" fillId="0" borderId="23" xfId="0" applyFont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center" vertical="center" wrapText="1"/>
      <protection hidden="1"/>
    </xf>
    <xf numFmtId="170" fontId="45" fillId="0" borderId="27" xfId="47" applyFont="1" applyBorder="1" applyAlignment="1" applyProtection="1">
      <alignment horizontal="center" vertical="center" wrapText="1"/>
      <protection hidden="1"/>
    </xf>
    <xf numFmtId="170" fontId="45" fillId="0" borderId="12" xfId="47" applyFont="1" applyBorder="1" applyAlignment="1" applyProtection="1">
      <alignment horizontal="center" vertical="center" wrapText="1"/>
      <protection hidden="1"/>
    </xf>
    <xf numFmtId="170" fontId="45" fillId="0" borderId="0" xfId="47" applyFont="1" applyBorder="1" applyAlignment="1" applyProtection="1">
      <alignment horizontal="center" vertical="center" wrapText="1"/>
      <protection hidden="1"/>
    </xf>
    <xf numFmtId="170" fontId="45" fillId="0" borderId="15" xfId="47" applyFont="1" applyBorder="1" applyAlignment="1" applyProtection="1">
      <alignment horizontal="center" vertical="center" wrapText="1"/>
      <protection hidden="1"/>
    </xf>
    <xf numFmtId="170" fontId="45" fillId="0" borderId="23" xfId="47" applyFont="1" applyBorder="1" applyAlignment="1" applyProtection="1">
      <alignment horizontal="center" vertical="center" wrapText="1"/>
      <protection hidden="1"/>
    </xf>
    <xf numFmtId="170" fontId="45" fillId="0" borderId="26" xfId="47" applyFont="1" applyBorder="1" applyAlignment="1" applyProtection="1">
      <alignment horizontal="center" vertical="center" wrapText="1"/>
      <protection hidden="1"/>
    </xf>
    <xf numFmtId="170" fontId="28" fillId="0" borderId="10" xfId="47" applyFont="1" applyBorder="1" applyAlignment="1" applyProtection="1">
      <alignment horizontal="center" vertical="center" wrapText="1"/>
      <protection hidden="1"/>
    </xf>
    <xf numFmtId="170" fontId="28" fillId="0" borderId="27" xfId="47" applyFont="1" applyBorder="1" applyAlignment="1" applyProtection="1">
      <alignment horizontal="center" vertical="center" wrapText="1"/>
      <protection hidden="1"/>
    </xf>
    <xf numFmtId="170" fontId="28" fillId="0" borderId="22" xfId="47" applyFont="1" applyBorder="1" applyAlignment="1" applyProtection="1">
      <alignment horizontal="center" vertical="center" wrapText="1"/>
      <protection hidden="1"/>
    </xf>
    <xf numFmtId="170" fontId="28" fillId="0" borderId="0" xfId="47" applyFont="1" applyBorder="1" applyAlignment="1" applyProtection="1">
      <alignment horizontal="center" vertical="center" wrapText="1"/>
      <protection hidden="1"/>
    </xf>
    <xf numFmtId="170" fontId="28" fillId="0" borderId="25" xfId="47" applyFont="1" applyBorder="1" applyAlignment="1" applyProtection="1">
      <alignment horizontal="center" vertical="center" wrapText="1"/>
      <protection hidden="1"/>
    </xf>
    <xf numFmtId="170" fontId="28" fillId="0" borderId="23" xfId="47" applyFont="1" applyBorder="1" applyAlignment="1" applyProtection="1">
      <alignment horizontal="center" vertical="center" wrapText="1"/>
      <protection hidden="1"/>
    </xf>
    <xf numFmtId="170" fontId="23" fillId="27" borderId="10" xfId="49" applyFont="1" applyFill="1" applyBorder="1" applyAlignment="1" applyProtection="1">
      <alignment horizontal="center" vertical="center" wrapText="1"/>
      <protection/>
    </xf>
    <xf numFmtId="170" fontId="23" fillId="27" borderId="27" xfId="49" applyFont="1" applyFill="1" applyBorder="1" applyAlignment="1" applyProtection="1">
      <alignment horizontal="center" vertical="center" wrapText="1"/>
      <protection/>
    </xf>
    <xf numFmtId="170" fontId="23" fillId="27" borderId="12" xfId="49" applyFont="1" applyFill="1" applyBorder="1" applyAlignment="1" applyProtection="1">
      <alignment horizontal="center" vertical="center" wrapText="1"/>
      <protection/>
    </xf>
    <xf numFmtId="170" fontId="29" fillId="0" borderId="49" xfId="47" applyFont="1" applyBorder="1" applyAlignment="1" applyProtection="1">
      <alignment horizontal="center" vertical="center"/>
      <protection hidden="1"/>
    </xf>
    <xf numFmtId="170" fontId="29" fillId="0" borderId="54" xfId="47" applyFont="1" applyBorder="1" applyAlignment="1" applyProtection="1">
      <alignment horizontal="center" vertical="center"/>
      <protection hidden="1"/>
    </xf>
    <xf numFmtId="10" fontId="21" fillId="8" borderId="28" xfId="53" applyNumberFormat="1" applyFont="1" applyFill="1" applyBorder="1" applyAlignment="1" applyProtection="1">
      <alignment horizontal="center" vertical="center"/>
      <protection hidden="1"/>
    </xf>
    <xf numFmtId="0" fontId="0" fillId="8" borderId="11" xfId="0" applyFill="1" applyBorder="1" applyAlignment="1">
      <alignment/>
    </xf>
    <xf numFmtId="0" fontId="0" fillId="8" borderId="46" xfId="0" applyFill="1" applyBorder="1" applyAlignment="1">
      <alignment/>
    </xf>
    <xf numFmtId="170" fontId="29" fillId="22" borderId="35" xfId="47" applyFont="1" applyFill="1" applyBorder="1" applyAlignment="1" applyProtection="1">
      <alignment horizontal="center" vertical="center"/>
      <protection locked="0"/>
    </xf>
    <xf numFmtId="170" fontId="29" fillId="22" borderId="55" xfId="47" applyFont="1" applyFill="1" applyBorder="1" applyAlignment="1" applyProtection="1">
      <alignment horizontal="center" vertical="center"/>
      <protection locked="0"/>
    </xf>
    <xf numFmtId="170" fontId="30" fillId="0" borderId="48" xfId="47" applyFont="1" applyBorder="1" applyAlignment="1" applyProtection="1">
      <alignment horizontal="center" vertical="center"/>
      <protection locked="0"/>
    </xf>
    <xf numFmtId="170" fontId="30" fillId="0" borderId="56" xfId="47" applyFont="1" applyBorder="1" applyAlignment="1" applyProtection="1">
      <alignment horizontal="center" vertical="center"/>
      <protection locked="0"/>
    </xf>
    <xf numFmtId="170" fontId="45" fillId="0" borderId="10" xfId="47" applyFont="1" applyBorder="1" applyAlignment="1" applyProtection="1">
      <alignment horizontal="center" vertical="center" wrapText="1"/>
      <protection hidden="1"/>
    </xf>
    <xf numFmtId="170" fontId="45" fillId="0" borderId="22" xfId="47" applyFont="1" applyBorder="1" applyAlignment="1" applyProtection="1">
      <alignment horizontal="center" vertical="center" wrapText="1"/>
      <protection hidden="1"/>
    </xf>
    <xf numFmtId="170" fontId="45" fillId="0" borderId="25" xfId="47" applyFont="1" applyBorder="1" applyAlignment="1" applyProtection="1">
      <alignment horizontal="center" vertical="center" wrapText="1"/>
      <protection hidden="1"/>
    </xf>
    <xf numFmtId="170" fontId="29" fillId="0" borderId="28" xfId="47" applyFont="1" applyBorder="1" applyAlignment="1" applyProtection="1">
      <alignment horizontal="center" vertical="center"/>
      <protection hidden="1"/>
    </xf>
    <xf numFmtId="0" fontId="0" fillId="0" borderId="46" xfId="0" applyBorder="1" applyAlignment="1">
      <alignment/>
    </xf>
    <xf numFmtId="170" fontId="21" fillId="16" borderId="28" xfId="47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170" fontId="26" fillId="0" borderId="22" xfId="47" applyFont="1" applyBorder="1" applyAlignment="1" applyProtection="1">
      <alignment horizontal="center" vertical="center"/>
      <protection/>
    </xf>
    <xf numFmtId="170" fontId="26" fillId="0" borderId="25" xfId="47" applyFont="1" applyBorder="1" applyAlignment="1" applyProtection="1">
      <alignment horizontal="center" vertical="center"/>
      <protection/>
    </xf>
    <xf numFmtId="170" fontId="43" fillId="0" borderId="22" xfId="47" applyFont="1" applyBorder="1" applyAlignment="1" applyProtection="1">
      <alignment horizontal="center" vertical="center" wrapText="1"/>
      <protection hidden="1"/>
    </xf>
    <xf numFmtId="170" fontId="43" fillId="0" borderId="0" xfId="47" applyFont="1" applyBorder="1" applyAlignment="1" applyProtection="1">
      <alignment horizontal="center" vertical="center" wrapText="1"/>
      <protection hidden="1"/>
    </xf>
    <xf numFmtId="170" fontId="43" fillId="0" borderId="15" xfId="47" applyFont="1" applyBorder="1" applyAlignment="1" applyProtection="1">
      <alignment horizontal="center" vertical="center" wrapText="1"/>
      <protection hidden="1"/>
    </xf>
    <xf numFmtId="170" fontId="43" fillId="0" borderId="25" xfId="47" applyFont="1" applyBorder="1" applyAlignment="1" applyProtection="1">
      <alignment horizontal="center" vertical="center" wrapText="1"/>
      <protection hidden="1"/>
    </xf>
    <xf numFmtId="170" fontId="43" fillId="0" borderId="23" xfId="47" applyFont="1" applyBorder="1" applyAlignment="1" applyProtection="1">
      <alignment horizontal="center" vertical="center" wrapText="1"/>
      <protection hidden="1"/>
    </xf>
    <xf numFmtId="170" fontId="43" fillId="0" borderId="26" xfId="47" applyFont="1" applyBorder="1" applyAlignment="1" applyProtection="1">
      <alignment horizontal="center" vertical="center" wrapText="1"/>
      <protection hidden="1"/>
    </xf>
    <xf numFmtId="10" fontId="23" fillId="0" borderId="14" xfId="53" applyNumberFormat="1" applyFont="1" applyFill="1" applyBorder="1" applyAlignment="1" applyProtection="1">
      <alignment horizontal="center" vertical="center"/>
      <protection hidden="1"/>
    </xf>
    <xf numFmtId="10" fontId="23" fillId="0" borderId="13" xfId="53" applyNumberFormat="1" applyFont="1" applyFill="1" applyBorder="1" applyAlignment="1" applyProtection="1">
      <alignment horizontal="center" vertical="center"/>
      <protection hidden="1"/>
    </xf>
    <xf numFmtId="10" fontId="23" fillId="0" borderId="21" xfId="53" applyNumberFormat="1" applyFont="1" applyFill="1" applyBorder="1" applyAlignment="1" applyProtection="1">
      <alignment horizontal="center" vertical="center"/>
      <protection hidden="1"/>
    </xf>
    <xf numFmtId="170" fontId="21" fillId="16" borderId="35" xfId="47" applyFont="1" applyFill="1" applyBorder="1" applyAlignment="1" applyProtection="1">
      <alignment horizontal="center" vertical="center"/>
      <protection/>
    </xf>
    <xf numFmtId="170" fontId="21" fillId="16" borderId="57" xfId="47" applyFont="1" applyFill="1" applyBorder="1" applyAlignment="1" applyProtection="1">
      <alignment horizontal="center" vertical="center"/>
      <protection/>
    </xf>
    <xf numFmtId="170" fontId="21" fillId="16" borderId="55" xfId="47" applyFont="1" applyFill="1" applyBorder="1" applyAlignment="1" applyProtection="1">
      <alignment horizontal="center" vertical="center"/>
      <protection/>
    </xf>
    <xf numFmtId="170" fontId="21" fillId="16" borderId="10" xfId="47" applyFont="1" applyFill="1" applyBorder="1" applyAlignment="1" applyProtection="1">
      <alignment horizontal="center" vertical="center"/>
      <protection/>
    </xf>
    <xf numFmtId="170" fontId="21" fillId="16" borderId="27" xfId="47" applyFont="1" applyFill="1" applyBorder="1" applyAlignment="1" applyProtection="1">
      <alignment horizontal="center" vertical="center"/>
      <protection/>
    </xf>
    <xf numFmtId="170" fontId="21" fillId="16" borderId="12" xfId="47" applyFont="1" applyFill="1" applyBorder="1" applyAlignment="1" applyProtection="1">
      <alignment horizontal="center" vertical="center"/>
      <protection/>
    </xf>
    <xf numFmtId="10" fontId="25" fillId="0" borderId="28" xfId="53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/>
      <protection locked="0"/>
    </xf>
    <xf numFmtId="170" fontId="24" fillId="25" borderId="10" xfId="47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170" fontId="24" fillId="25" borderId="25" xfId="47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170" fontId="0" fillId="0" borderId="47" xfId="47" applyFont="1" applyBorder="1" applyAlignment="1" applyProtection="1">
      <alignment horizontal="center" vertical="center"/>
      <protection hidden="1"/>
    </xf>
    <xf numFmtId="170" fontId="0" fillId="0" borderId="58" xfId="47" applyFont="1" applyBorder="1" applyAlignment="1">
      <alignment/>
    </xf>
    <xf numFmtId="170" fontId="0" fillId="0" borderId="59" xfId="47" applyFont="1" applyBorder="1" applyAlignment="1">
      <alignment/>
    </xf>
    <xf numFmtId="170" fontId="37" fillId="8" borderId="28" xfId="47" applyFont="1" applyFill="1" applyBorder="1" applyAlignment="1" applyProtection="1">
      <alignment horizontal="center" vertical="center"/>
      <protection/>
    </xf>
    <xf numFmtId="170" fontId="37" fillId="8" borderId="46" xfId="47" applyFont="1" applyFill="1" applyBorder="1" applyAlignment="1" applyProtection="1">
      <alignment horizontal="center" vertical="center"/>
      <protection/>
    </xf>
    <xf numFmtId="170" fontId="0" fillId="0" borderId="48" xfId="47" applyFont="1" applyBorder="1" applyAlignment="1" applyProtection="1">
      <alignment horizontal="center" vertical="center"/>
      <protection locked="0"/>
    </xf>
    <xf numFmtId="170" fontId="0" fillId="0" borderId="56" xfId="47" applyFont="1" applyBorder="1" applyAlignment="1" applyProtection="1">
      <alignment horizontal="center" vertical="center"/>
      <protection locked="0"/>
    </xf>
    <xf numFmtId="170" fontId="0" fillId="0" borderId="48" xfId="47" applyFont="1" applyBorder="1" applyAlignment="1" applyProtection="1">
      <alignment horizontal="center" vertical="center"/>
      <protection/>
    </xf>
    <xf numFmtId="170" fontId="0" fillId="0" borderId="56" xfId="47" applyFont="1" applyBorder="1" applyAlignment="1" applyProtection="1">
      <alignment horizontal="center" vertical="center"/>
      <protection/>
    </xf>
    <xf numFmtId="170" fontId="20" fillId="25" borderId="14" xfId="47" applyFont="1" applyFill="1" applyBorder="1" applyAlignment="1" applyProtection="1">
      <alignment horizontal="center" vertical="center"/>
      <protection/>
    </xf>
    <xf numFmtId="170" fontId="20" fillId="25" borderId="21" xfId="47" applyFont="1" applyFill="1" applyBorder="1" applyAlignment="1" applyProtection="1">
      <alignment horizontal="center" vertical="center"/>
      <protection/>
    </xf>
    <xf numFmtId="170" fontId="41" fillId="0" borderId="10" xfId="47" applyFont="1" applyBorder="1" applyAlignment="1" applyProtection="1">
      <alignment horizontal="center" vertical="center" wrapText="1"/>
      <protection/>
    </xf>
    <xf numFmtId="170" fontId="41" fillId="0" borderId="22" xfId="47" applyFont="1" applyBorder="1" applyAlignment="1" applyProtection="1">
      <alignment horizontal="center" vertical="center" wrapText="1"/>
      <protection/>
    </xf>
    <xf numFmtId="170" fontId="41" fillId="0" borderId="25" xfId="47" applyFont="1" applyBorder="1" applyAlignment="1" applyProtection="1">
      <alignment horizontal="center" vertical="center" wrapText="1"/>
      <protection/>
    </xf>
    <xf numFmtId="170" fontId="26" fillId="0" borderId="10" xfId="47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70" fontId="21" fillId="0" borderId="25" xfId="47" applyFont="1" applyFill="1" applyBorder="1" applyAlignment="1" applyProtection="1">
      <alignment horizontal="center" vertical="center"/>
      <protection/>
    </xf>
    <xf numFmtId="170" fontId="21" fillId="16" borderId="28" xfId="47" applyFont="1" applyFill="1" applyBorder="1" applyAlignment="1" applyProtection="1">
      <alignment horizontal="center" vertical="center"/>
      <protection/>
    </xf>
    <xf numFmtId="170" fontId="21" fillId="16" borderId="11" xfId="47" applyFont="1" applyFill="1" applyBorder="1" applyAlignment="1" applyProtection="1">
      <alignment horizontal="center" vertical="center"/>
      <protection/>
    </xf>
    <xf numFmtId="170" fontId="21" fillId="16" borderId="46" xfId="47" applyFont="1" applyFill="1" applyBorder="1" applyAlignment="1" applyProtection="1">
      <alignment horizontal="center" vertical="center"/>
      <protection/>
    </xf>
    <xf numFmtId="170" fontId="26" fillId="0" borderId="10" xfId="47" applyFont="1" applyBorder="1" applyAlignment="1" applyProtection="1">
      <alignment horizontal="center" vertical="center" wrapText="1"/>
      <protection locked="0"/>
    </xf>
    <xf numFmtId="170" fontId="26" fillId="0" borderId="22" xfId="47" applyFont="1" applyBorder="1" applyAlignment="1" applyProtection="1">
      <alignment horizontal="center" vertical="center" wrapText="1"/>
      <protection locked="0"/>
    </xf>
    <xf numFmtId="170" fontId="26" fillId="0" borderId="25" xfId="47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170" fontId="25" fillId="0" borderId="43" xfId="47" applyFont="1" applyBorder="1" applyAlignment="1" applyProtection="1">
      <alignment horizontal="center" vertical="center"/>
      <protection locked="0"/>
    </xf>
    <xf numFmtId="170" fontId="25" fillId="0" borderId="38" xfId="47" applyFont="1" applyBorder="1" applyAlignment="1" applyProtection="1">
      <alignment horizontal="center" vertical="center"/>
      <protection locked="0"/>
    </xf>
    <xf numFmtId="170" fontId="25" fillId="0" borderId="39" xfId="47" applyFont="1" applyBorder="1" applyAlignment="1" applyProtection="1">
      <alignment horizontal="center" vertical="center"/>
      <protection locked="0"/>
    </xf>
    <xf numFmtId="0" fontId="24" fillId="25" borderId="49" xfId="47" applyNumberFormat="1" applyFont="1" applyFill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170" fontId="20" fillId="0" borderId="14" xfId="47" applyFont="1" applyFill="1" applyBorder="1" applyAlignment="1" applyProtection="1">
      <alignment horizontal="center" vertical="center"/>
      <protection/>
    </xf>
    <xf numFmtId="170" fontId="21" fillId="0" borderId="14" xfId="47" applyFont="1" applyBorder="1" applyAlignment="1" applyProtection="1">
      <alignment horizontal="center" vertical="center" wrapText="1"/>
      <protection/>
    </xf>
    <xf numFmtId="170" fontId="0" fillId="0" borderId="48" xfId="47" applyFont="1" applyBorder="1" applyAlignment="1" applyProtection="1">
      <alignment horizontal="center" vertical="center"/>
      <protection hidden="1"/>
    </xf>
    <xf numFmtId="170" fontId="0" fillId="0" borderId="61" xfId="47" applyFont="1" applyBorder="1" applyAlignment="1">
      <alignment/>
    </xf>
    <xf numFmtId="170" fontId="0" fillId="0" borderId="56" xfId="47" applyFont="1" applyBorder="1" applyAlignment="1">
      <alignment/>
    </xf>
    <xf numFmtId="170" fontId="0" fillId="16" borderId="49" xfId="47" applyFont="1" applyFill="1" applyBorder="1" applyAlignment="1" applyProtection="1">
      <alignment horizontal="center" vertical="center"/>
      <protection hidden="1"/>
    </xf>
    <xf numFmtId="170" fontId="0" fillId="0" borderId="35" xfId="47" applyFont="1" applyBorder="1" applyAlignment="1" applyProtection="1">
      <alignment horizontal="center" vertical="center"/>
      <protection locked="0"/>
    </xf>
    <xf numFmtId="170" fontId="0" fillId="0" borderId="55" xfId="47" applyFont="1" applyBorder="1" applyAlignment="1" applyProtection="1">
      <alignment horizontal="center" vertical="center"/>
      <protection locked="0"/>
    </xf>
    <xf numFmtId="170" fontId="37" fillId="8" borderId="25" xfId="47" applyFont="1" applyFill="1" applyBorder="1" applyAlignment="1" applyProtection="1">
      <alignment horizontal="center" vertical="center"/>
      <protection/>
    </xf>
    <xf numFmtId="170" fontId="37" fillId="8" borderId="26" xfId="47" applyFont="1" applyFill="1" applyBorder="1" applyAlignment="1" applyProtection="1">
      <alignment horizontal="center" vertical="center"/>
      <protection/>
    </xf>
    <xf numFmtId="170" fontId="48" fillId="27" borderId="10" xfId="47" applyFont="1" applyFill="1" applyBorder="1" applyAlignment="1" applyProtection="1">
      <alignment horizontal="center" vertical="center" wrapText="1"/>
      <protection/>
    </xf>
    <xf numFmtId="0" fontId="49" fillId="27" borderId="25" xfId="0" applyFont="1" applyFill="1" applyBorder="1" applyAlignment="1">
      <alignment/>
    </xf>
    <xf numFmtId="170" fontId="44" fillId="27" borderId="10" xfId="47" applyFont="1" applyFill="1" applyBorder="1" applyAlignment="1" applyProtection="1">
      <alignment horizontal="center" vertical="center"/>
      <protection/>
    </xf>
    <xf numFmtId="0" fontId="42" fillId="27" borderId="12" xfId="0" applyFont="1" applyFill="1" applyBorder="1" applyAlignment="1">
      <alignment/>
    </xf>
    <xf numFmtId="0" fontId="42" fillId="27" borderId="25" xfId="0" applyFont="1" applyFill="1" applyBorder="1" applyAlignment="1">
      <alignment/>
    </xf>
    <xf numFmtId="0" fontId="42" fillId="27" borderId="26" xfId="0" applyFont="1" applyFill="1" applyBorder="1" applyAlignment="1">
      <alignment/>
    </xf>
    <xf numFmtId="0" fontId="21" fillId="24" borderId="35" xfId="47" applyNumberFormat="1" applyFont="1" applyFill="1" applyBorder="1" applyAlignment="1" applyProtection="1">
      <alignment horizontal="center" vertical="center" wrapText="1"/>
      <protection hidden="1"/>
    </xf>
    <xf numFmtId="0" fontId="21" fillId="24" borderId="55" xfId="47" applyNumberFormat="1" applyFont="1" applyFill="1" applyBorder="1" applyAlignment="1" applyProtection="1">
      <alignment horizontal="center" vertical="center" wrapText="1"/>
      <protection hidden="1"/>
    </xf>
    <xf numFmtId="178" fontId="0" fillId="16" borderId="28" xfId="47" applyNumberFormat="1" applyFont="1" applyFill="1" applyBorder="1" applyAlignment="1" applyProtection="1">
      <alignment horizontal="center" vertical="center"/>
      <protection hidden="1"/>
    </xf>
    <xf numFmtId="178" fontId="0" fillId="16" borderId="46" xfId="47" applyNumberFormat="1" applyFont="1" applyFill="1" applyBorder="1" applyAlignment="1" applyProtection="1">
      <alignment horizontal="center" vertical="center"/>
      <protection hidden="1"/>
    </xf>
    <xf numFmtId="170" fontId="0" fillId="0" borderId="49" xfId="47" applyFont="1" applyBorder="1" applyAlignment="1" applyProtection="1">
      <alignment horizontal="center" vertical="center"/>
      <protection locked="0"/>
    </xf>
    <xf numFmtId="170" fontId="0" fillId="0" borderId="54" xfId="47" applyFont="1" applyBorder="1" applyAlignment="1" applyProtection="1">
      <alignment horizontal="center" vertical="center"/>
      <protection locked="0"/>
    </xf>
    <xf numFmtId="170" fontId="0" fillId="0" borderId="28" xfId="47" applyFont="1" applyBorder="1" applyAlignment="1" applyProtection="1">
      <alignment horizontal="center" vertical="center"/>
      <protection locked="0"/>
    </xf>
    <xf numFmtId="170" fontId="0" fillId="0" borderId="46" xfId="47" applyFont="1" applyBorder="1" applyAlignment="1" applyProtection="1">
      <alignment horizontal="center" vertical="center"/>
      <protection locked="0"/>
    </xf>
    <xf numFmtId="170" fontId="22" fillId="0" borderId="28" xfId="47" applyFont="1" applyBorder="1" applyAlignment="1" applyProtection="1">
      <alignment horizontal="center" vertical="center"/>
      <protection/>
    </xf>
    <xf numFmtId="170" fontId="22" fillId="0" borderId="11" xfId="47" applyFont="1" applyBorder="1" applyAlignment="1" applyProtection="1">
      <alignment horizontal="center" vertical="center"/>
      <protection/>
    </xf>
    <xf numFmtId="170" fontId="22" fillId="0" borderId="46" xfId="47" applyFont="1" applyBorder="1" applyAlignment="1" applyProtection="1">
      <alignment horizontal="center" vertical="center"/>
      <protection/>
    </xf>
    <xf numFmtId="170" fontId="0" fillId="16" borderId="28" xfId="47" applyFont="1" applyFill="1" applyBorder="1" applyAlignment="1" applyProtection="1">
      <alignment horizontal="center" vertical="center"/>
      <protection hidden="1"/>
    </xf>
    <xf numFmtId="170" fontId="0" fillId="16" borderId="46" xfId="47" applyFont="1" applyFill="1" applyBorder="1" applyAlignment="1" applyProtection="1">
      <alignment horizontal="center" vertical="center"/>
      <protection hidden="1"/>
    </xf>
    <xf numFmtId="170" fontId="0" fillId="16" borderId="28" xfId="47" applyFont="1" applyFill="1" applyBorder="1" applyAlignment="1" applyProtection="1">
      <alignment horizontal="center" vertical="center"/>
      <protection/>
    </xf>
    <xf numFmtId="170" fontId="0" fillId="16" borderId="46" xfId="47" applyFont="1" applyFill="1" applyBorder="1" applyAlignment="1" applyProtection="1">
      <alignment horizontal="center" vertical="center"/>
      <protection/>
    </xf>
    <xf numFmtId="170" fontId="0" fillId="8" borderId="35" xfId="47" applyFont="1" applyFill="1" applyBorder="1" applyAlignment="1" applyProtection="1">
      <alignment horizontal="center" vertical="center"/>
      <protection hidden="1"/>
    </xf>
    <xf numFmtId="170" fontId="0" fillId="8" borderId="55" xfId="47" applyFont="1" applyFill="1" applyBorder="1" applyAlignment="1" applyProtection="1">
      <alignment horizontal="center" vertical="center"/>
      <protection hidden="1"/>
    </xf>
    <xf numFmtId="170" fontId="0" fillId="27" borderId="49" xfId="47" applyFont="1" applyFill="1" applyBorder="1" applyAlignment="1" applyProtection="1">
      <alignment horizontal="center" vertical="center"/>
      <protection hidden="1"/>
    </xf>
    <xf numFmtId="170" fontId="0" fillId="27" borderId="54" xfId="47" applyFont="1" applyFill="1" applyBorder="1" applyAlignment="1" applyProtection="1">
      <alignment horizontal="center" vertical="center"/>
      <protection hidden="1"/>
    </xf>
    <xf numFmtId="170" fontId="31" fillId="0" borderId="48" xfId="47" applyFont="1" applyBorder="1" applyAlignment="1" applyProtection="1">
      <alignment horizontal="center" vertical="center"/>
      <protection locked="0"/>
    </xf>
    <xf numFmtId="170" fontId="31" fillId="0" borderId="56" xfId="47" applyFont="1" applyBorder="1" applyAlignment="1" applyProtection="1">
      <alignment horizontal="center" vertical="center"/>
      <protection locked="0"/>
    </xf>
    <xf numFmtId="170" fontId="21" fillId="0" borderId="10" xfId="47" applyFont="1" applyBorder="1" applyAlignment="1" applyProtection="1">
      <alignment horizontal="center" vertical="center" wrapText="1"/>
      <protection/>
    </xf>
    <xf numFmtId="170" fontId="21" fillId="0" borderId="27" xfId="47" applyFont="1" applyBorder="1" applyAlignment="1" applyProtection="1">
      <alignment horizontal="center" vertical="center" wrapText="1"/>
      <protection/>
    </xf>
    <xf numFmtId="170" fontId="21" fillId="0" borderId="22" xfId="47" applyFont="1" applyBorder="1" applyAlignment="1" applyProtection="1">
      <alignment horizontal="center" vertical="center" wrapText="1"/>
      <protection/>
    </xf>
    <xf numFmtId="170" fontId="21" fillId="0" borderId="0" xfId="47" applyFont="1" applyBorder="1" applyAlignment="1" applyProtection="1">
      <alignment horizontal="center" vertical="center" wrapText="1"/>
      <protection/>
    </xf>
    <xf numFmtId="170" fontId="21" fillId="0" borderId="25" xfId="47" applyFont="1" applyBorder="1" applyAlignment="1" applyProtection="1">
      <alignment horizontal="center" vertical="center" wrapText="1"/>
      <protection/>
    </xf>
    <xf numFmtId="170" fontId="21" fillId="0" borderId="23" xfId="47" applyFont="1" applyBorder="1" applyAlignment="1" applyProtection="1">
      <alignment horizontal="center" vertical="center" wrapText="1"/>
      <protection/>
    </xf>
    <xf numFmtId="170" fontId="29" fillId="0" borderId="35" xfId="47" applyFont="1" applyFill="1" applyBorder="1" applyAlignment="1" applyProtection="1">
      <alignment horizontal="center" vertical="center"/>
      <protection hidden="1"/>
    </xf>
    <xf numFmtId="170" fontId="29" fillId="0" borderId="55" xfId="47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/>
    </xf>
    <xf numFmtId="0" fontId="0" fillId="0" borderId="0" xfId="0" applyAlignment="1">
      <alignment/>
    </xf>
    <xf numFmtId="170" fontId="21" fillId="0" borderId="28" xfId="47" applyFont="1" applyFill="1" applyBorder="1" applyAlignment="1" applyProtection="1">
      <alignment horizontal="center" vertical="center"/>
      <protection/>
    </xf>
    <xf numFmtId="170" fontId="25" fillId="0" borderId="36" xfId="47" applyFont="1" applyBorder="1" applyAlignment="1" applyProtection="1">
      <alignment horizontal="center" vertical="center"/>
      <protection locked="0"/>
    </xf>
    <xf numFmtId="170" fontId="25" fillId="0" borderId="33" xfId="47" applyFont="1" applyBorder="1" applyAlignment="1" applyProtection="1">
      <alignment horizontal="center" vertical="center"/>
      <protection locked="0"/>
    </xf>
    <xf numFmtId="170" fontId="25" fillId="0" borderId="34" xfId="47" applyFont="1" applyBorder="1" applyAlignment="1" applyProtection="1">
      <alignment horizontal="center" vertical="center"/>
      <protection locked="0"/>
    </xf>
    <xf numFmtId="170" fontId="23" fillId="27" borderId="28" xfId="47" applyFont="1" applyFill="1" applyBorder="1" applyAlignment="1" applyProtection="1">
      <alignment horizontal="center" vertical="center" wrapText="1"/>
      <protection/>
    </xf>
    <xf numFmtId="170" fontId="23" fillId="27" borderId="11" xfId="47" applyFont="1" applyFill="1" applyBorder="1" applyAlignment="1" applyProtection="1">
      <alignment horizontal="center" vertical="center" wrapText="1"/>
      <protection/>
    </xf>
    <xf numFmtId="170" fontId="23" fillId="27" borderId="46" xfId="47" applyFont="1" applyFill="1" applyBorder="1" applyAlignment="1" applyProtection="1">
      <alignment horizontal="center" vertical="center" wrapText="1"/>
      <protection/>
    </xf>
    <xf numFmtId="0" fontId="46" fillId="0" borderId="22" xfId="51" applyFont="1" applyBorder="1" applyAlignment="1" applyProtection="1">
      <alignment horizontal="center"/>
      <protection hidden="1"/>
    </xf>
    <xf numFmtId="0" fontId="46" fillId="0" borderId="0" xfId="51" applyFont="1" applyBorder="1" applyAlignment="1" applyProtection="1">
      <alignment horizontal="center"/>
      <protection hidden="1"/>
    </xf>
    <xf numFmtId="170" fontId="21" fillId="0" borderId="12" xfId="47" applyFont="1" applyBorder="1" applyAlignment="1" applyProtection="1">
      <alignment horizontal="center" vertical="center" wrapText="1"/>
      <protection/>
    </xf>
    <xf numFmtId="170" fontId="21" fillId="0" borderId="15" xfId="47" applyFont="1" applyBorder="1" applyAlignment="1" applyProtection="1">
      <alignment horizontal="center" vertical="center" wrapText="1"/>
      <protection/>
    </xf>
    <xf numFmtId="170" fontId="21" fillId="0" borderId="26" xfId="47" applyFont="1" applyBorder="1" applyAlignment="1" applyProtection="1">
      <alignment horizontal="center" vertical="center" wrapText="1"/>
      <protection/>
    </xf>
    <xf numFmtId="170" fontId="0" fillId="0" borderId="10" xfId="49" applyFont="1" applyBorder="1" applyAlignment="1" applyProtection="1">
      <alignment horizontal="center"/>
      <protection hidden="1"/>
    </xf>
    <xf numFmtId="170" fontId="0" fillId="0" borderId="27" xfId="49" applyFont="1" applyBorder="1" applyAlignment="1" applyProtection="1">
      <alignment horizontal="center"/>
      <protection hidden="1"/>
    </xf>
    <xf numFmtId="170" fontId="0" fillId="0" borderId="12" xfId="49" applyFont="1" applyBorder="1" applyAlignment="1" applyProtection="1">
      <alignment horizontal="center"/>
      <protection hidden="1"/>
    </xf>
    <xf numFmtId="170" fontId="0" fillId="0" borderId="22" xfId="49" applyFont="1" applyBorder="1" applyAlignment="1" applyProtection="1">
      <alignment horizontal="center"/>
      <protection hidden="1"/>
    </xf>
    <xf numFmtId="170" fontId="0" fillId="0" borderId="0" xfId="49" applyFont="1" applyBorder="1" applyAlignment="1" applyProtection="1">
      <alignment horizontal="center"/>
      <protection hidden="1"/>
    </xf>
    <xf numFmtId="170" fontId="0" fillId="0" borderId="15" xfId="49" applyFont="1" applyBorder="1" applyAlignment="1" applyProtection="1">
      <alignment horizontal="center"/>
      <protection hidden="1"/>
    </xf>
    <xf numFmtId="170" fontId="0" fillId="0" borderId="25" xfId="49" applyFont="1" applyBorder="1" applyAlignment="1" applyProtection="1">
      <alignment horizontal="center"/>
      <protection hidden="1"/>
    </xf>
    <xf numFmtId="170" fontId="0" fillId="0" borderId="23" xfId="49" applyFont="1" applyBorder="1" applyAlignment="1" applyProtection="1">
      <alignment horizontal="center"/>
      <protection hidden="1"/>
    </xf>
    <xf numFmtId="170" fontId="0" fillId="0" borderId="26" xfId="49" applyFont="1" applyBorder="1" applyAlignment="1" applyProtection="1">
      <alignment horizontal="center"/>
      <protection hidden="1"/>
    </xf>
    <xf numFmtId="0" fontId="0" fillId="0" borderId="10" xfId="51" applyBorder="1" applyAlignment="1" applyProtection="1">
      <alignment horizontal="center"/>
      <protection hidden="1"/>
    </xf>
    <xf numFmtId="0" fontId="0" fillId="0" borderId="27" xfId="51" applyBorder="1" applyAlignment="1" applyProtection="1">
      <alignment horizontal="center"/>
      <protection hidden="1"/>
    </xf>
    <xf numFmtId="0" fontId="0" fillId="0" borderId="12" xfId="51" applyBorder="1" applyAlignment="1" applyProtection="1">
      <alignment horizontal="center"/>
      <protection hidden="1"/>
    </xf>
    <xf numFmtId="0" fontId="0" fillId="0" borderId="22" xfId="51" applyBorder="1" applyAlignment="1" applyProtection="1">
      <alignment horizontal="center"/>
      <protection hidden="1"/>
    </xf>
    <xf numFmtId="0" fontId="0" fillId="0" borderId="0" xfId="51" applyBorder="1" applyAlignment="1" applyProtection="1">
      <alignment horizontal="center"/>
      <protection hidden="1"/>
    </xf>
    <xf numFmtId="0" fontId="0" fillId="0" borderId="15" xfId="51" applyBorder="1" applyAlignment="1" applyProtection="1">
      <alignment horizontal="center"/>
      <protection hidden="1"/>
    </xf>
    <xf numFmtId="0" fontId="0" fillId="0" borderId="25" xfId="51" applyBorder="1" applyAlignment="1" applyProtection="1">
      <alignment horizontal="center"/>
      <protection hidden="1"/>
    </xf>
    <xf numFmtId="0" fontId="0" fillId="0" borderId="23" xfId="51" applyBorder="1" applyAlignment="1" applyProtection="1">
      <alignment horizontal="center"/>
      <protection hidden="1"/>
    </xf>
    <xf numFmtId="0" fontId="0" fillId="0" borderId="26" xfId="51" applyBorder="1" applyAlignment="1" applyProtection="1">
      <alignment horizontal="center"/>
      <protection hidden="1"/>
    </xf>
    <xf numFmtId="170" fontId="20" fillId="27" borderId="10" xfId="49" applyFont="1" applyFill="1" applyBorder="1" applyAlignment="1" applyProtection="1">
      <alignment horizontal="center" vertical="center"/>
      <protection hidden="1"/>
    </xf>
    <xf numFmtId="0" fontId="0" fillId="27" borderId="25" xfId="51" applyFill="1" applyBorder="1" applyProtection="1">
      <alignment/>
      <protection hidden="1"/>
    </xf>
    <xf numFmtId="170" fontId="23" fillId="27" borderId="14" xfId="49" applyFont="1" applyFill="1" applyBorder="1" applyAlignment="1" applyProtection="1">
      <alignment horizontal="center" vertical="center" wrapText="1"/>
      <protection hidden="1"/>
    </xf>
    <xf numFmtId="170" fontId="23" fillId="27" borderId="21" xfId="49" applyFont="1" applyFill="1" applyBorder="1" applyAlignment="1" applyProtection="1">
      <alignment horizontal="center" vertical="center"/>
      <protection hidden="1"/>
    </xf>
    <xf numFmtId="170" fontId="20" fillId="27" borderId="14" xfId="49" applyFont="1" applyFill="1" applyBorder="1" applyAlignment="1" applyProtection="1">
      <alignment horizontal="center" vertical="center" wrapText="1"/>
      <protection hidden="1"/>
    </xf>
    <xf numFmtId="0" fontId="0" fillId="27" borderId="21" xfId="51" applyFill="1" applyBorder="1" applyProtection="1">
      <alignment/>
      <protection hidden="1"/>
    </xf>
    <xf numFmtId="170" fontId="20" fillId="27" borderId="14" xfId="49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Hyperlink_Cópia de Controle Financeiro - Mark - Casal - Opção 1 - Versào 2.0000000" xfId="46"/>
    <cellStyle name="Currency" xfId="47"/>
    <cellStyle name="Currency [0]" xfId="48"/>
    <cellStyle name="Moeda 2" xfId="49"/>
    <cellStyle name="Neutro" xfId="50"/>
    <cellStyle name="Normal 2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00"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45"/>
          <c:w val="0.64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 1) Habitação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900</c:v>
              </c:pt>
            </c:numLit>
          </c:val>
        </c:ser>
        <c:ser>
          <c:idx val="1"/>
          <c:order val="1"/>
          <c:tx>
            <c:v> 2) Alimentação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779</c:v>
              </c:pt>
            </c:numLit>
          </c:val>
        </c:ser>
        <c:ser>
          <c:idx val="2"/>
          <c:order val="2"/>
          <c:tx>
            <c:v> 3) Saúde 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 4) Educação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 5) Desp. Pessoais 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50</c:v>
              </c:pt>
            </c:numLit>
          </c:val>
        </c:ser>
        <c:ser>
          <c:idx val="5"/>
          <c:order val="5"/>
          <c:tx>
            <c:v> 6) Transporte 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200</c:v>
              </c:pt>
            </c:numLit>
          </c:val>
        </c:ser>
        <c:ser>
          <c:idx val="6"/>
          <c:order val="6"/>
          <c:tx>
            <c:v> 7) Lazer 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150</c:v>
              </c:pt>
            </c:numLit>
          </c:val>
        </c:ser>
        <c:ser>
          <c:idx val="7"/>
          <c:order val="7"/>
          <c:tx>
            <c:v> 8) Outras Desp. 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 9) Desp. Extraord.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7039314"/>
        <c:axId val="66482915"/>
      </c:barChart>
      <c:catAx>
        <c:axId val="67039314"/>
        <c:scaling>
          <c:orientation val="minMax"/>
        </c:scaling>
        <c:axPos val="b"/>
        <c:delete val="1"/>
        <c:majorTickMark val="out"/>
        <c:minorTickMark val="none"/>
        <c:tickLblPos val="nextTo"/>
        <c:crossAx val="66482915"/>
        <c:crosses val="autoZero"/>
        <c:auto val="1"/>
        <c:lblOffset val="100"/>
        <c:tickLblSkip val="1"/>
        <c:noMultiLvlLbl val="0"/>
      </c:catAx>
      <c:valAx>
        <c:axId val="66482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39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25"/>
          <c:y val="0.0215"/>
          <c:w val="0.3115"/>
          <c:h val="0.9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"/>
          <c:w val="0.6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v> 1) Habitação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950</c:v>
              </c:pt>
            </c:numLit>
          </c:val>
        </c:ser>
        <c:ser>
          <c:idx val="1"/>
          <c:order val="1"/>
          <c:tx>
            <c:v> 2) Alimentação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786</c:v>
              </c:pt>
            </c:numLit>
          </c:val>
        </c:ser>
        <c:ser>
          <c:idx val="2"/>
          <c:order val="2"/>
          <c:tx>
            <c:v> 3) Saúde 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 4) Educação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 5) Desp. Pessoais 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50</c:v>
              </c:pt>
            </c:numLit>
          </c:val>
        </c:ser>
        <c:ser>
          <c:idx val="5"/>
          <c:order val="5"/>
          <c:tx>
            <c:v> 6) Transporte 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200</c:v>
              </c:pt>
            </c:numLit>
          </c:val>
        </c:ser>
        <c:ser>
          <c:idx val="6"/>
          <c:order val="6"/>
          <c:tx>
            <c:v> 7) Lazer 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190</c:v>
              </c:pt>
            </c:numLit>
          </c:val>
        </c:ser>
        <c:ser>
          <c:idx val="7"/>
          <c:order val="7"/>
          <c:tx>
            <c:v> 8) Outras Desp. 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 9) Desp. Extraord.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8617420"/>
        <c:axId val="34903597"/>
      </c:barChart>
      <c:catAx>
        <c:axId val="48617420"/>
        <c:scaling>
          <c:orientation val="minMax"/>
        </c:scaling>
        <c:axPos val="b"/>
        <c:delete val="1"/>
        <c:majorTickMark val="out"/>
        <c:minorTickMark val="none"/>
        <c:tickLblPos val="nextTo"/>
        <c:crossAx val="34903597"/>
        <c:crosses val="autoZero"/>
        <c:auto val="1"/>
        <c:lblOffset val="100"/>
        <c:tickLblSkip val="1"/>
        <c:noMultiLvlLbl val="0"/>
      </c:catAx>
      <c:valAx>
        <c:axId val="34903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7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85"/>
          <c:w val="0.3115"/>
          <c:h val="0.9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"/>
          <c:w val="0.65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tx>
            <c:v> 1) Habitação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901</c:v>
              </c:pt>
            </c:numLit>
          </c:val>
        </c:ser>
        <c:ser>
          <c:idx val="1"/>
          <c:order val="1"/>
          <c:tx>
            <c:v> 2) Alimentação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781</c:v>
              </c:pt>
            </c:numLit>
          </c:val>
        </c:ser>
        <c:ser>
          <c:idx val="2"/>
          <c:order val="2"/>
          <c:tx>
            <c:v> 3) Saúde 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 4) Educação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 5) Desp. Pessoais 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50</c:v>
              </c:pt>
            </c:numLit>
          </c:val>
        </c:ser>
        <c:ser>
          <c:idx val="5"/>
          <c:order val="5"/>
          <c:tx>
            <c:v> 6) Transporte 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200</c:v>
              </c:pt>
            </c:numLit>
          </c:val>
        </c:ser>
        <c:ser>
          <c:idx val="6"/>
          <c:order val="6"/>
          <c:tx>
            <c:v> 7) Lazer 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120</c:v>
              </c:pt>
            </c:numLit>
          </c:val>
        </c:ser>
        <c:ser>
          <c:idx val="7"/>
          <c:order val="7"/>
          <c:tx>
            <c:v> 8) Outras Desp. 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 9) Desp. Extraord.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5696918"/>
        <c:axId val="8619079"/>
      </c:barChart>
      <c:catAx>
        <c:axId val="45696918"/>
        <c:scaling>
          <c:orientation val="minMax"/>
        </c:scaling>
        <c:axPos val="b"/>
        <c:delete val="1"/>
        <c:majorTickMark val="out"/>
        <c:minorTickMark val="none"/>
        <c:tickLblPos val="nextTo"/>
        <c:crossAx val="8619079"/>
        <c:crosses val="autoZero"/>
        <c:auto val="1"/>
        <c:lblOffset val="100"/>
        <c:tickLblSkip val="1"/>
        <c:noMultiLvlLbl val="0"/>
      </c:catAx>
      <c:valAx>
        <c:axId val="8619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6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15"/>
          <c:w val="0.3115"/>
          <c:h val="0.9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"/>
          <c:w val="0.6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v> 1) Habitação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895</c:v>
              </c:pt>
            </c:numLit>
          </c:val>
        </c:ser>
        <c:ser>
          <c:idx val="1"/>
          <c:order val="1"/>
          <c:tx>
            <c:v> 2) Alimentação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795</c:v>
              </c:pt>
            </c:numLit>
          </c:val>
        </c:ser>
        <c:ser>
          <c:idx val="2"/>
          <c:order val="2"/>
          <c:tx>
            <c:v> 3) Saúde 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 4) Educação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 5) Desp. Pessoais 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50</c:v>
              </c:pt>
            </c:numLit>
          </c:val>
        </c:ser>
        <c:ser>
          <c:idx val="5"/>
          <c:order val="5"/>
          <c:tx>
            <c:v> 6) Transporte 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200</c:v>
              </c:pt>
            </c:numLit>
          </c:val>
        </c:ser>
        <c:ser>
          <c:idx val="6"/>
          <c:order val="6"/>
          <c:tx>
            <c:v> 7) Lazer 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1310</c:v>
              </c:pt>
            </c:numLit>
          </c:val>
        </c:ser>
        <c:ser>
          <c:idx val="7"/>
          <c:order val="7"/>
          <c:tx>
            <c:v> 8) Outras Desp. 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 9) Desp. Extraord.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0462848"/>
        <c:axId val="27056769"/>
      </c:barChart>
      <c:catAx>
        <c:axId val="10462848"/>
        <c:scaling>
          <c:orientation val="minMax"/>
        </c:scaling>
        <c:axPos val="b"/>
        <c:delete val="1"/>
        <c:majorTickMark val="out"/>
        <c:minorTickMark val="none"/>
        <c:tickLblPos val="nextTo"/>
        <c:crossAx val="27056769"/>
        <c:crosses val="autoZero"/>
        <c:auto val="1"/>
        <c:lblOffset val="100"/>
        <c:tickLblSkip val="1"/>
        <c:noMultiLvlLbl val="0"/>
      </c:catAx>
      <c:valAx>
        <c:axId val="27056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6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85"/>
          <c:w val="0.3115"/>
          <c:h val="0.9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Receitas 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219"/>
          <c:w val="0.76875"/>
          <c:h val="0.72625"/>
        </c:manualLayout>
      </c:layout>
      <c:bar3DChart>
        <c:barDir val="col"/>
        <c:grouping val="clustered"/>
        <c:varyColors val="0"/>
        <c:ser>
          <c:idx val="0"/>
          <c:order val="0"/>
          <c:tx>
            <c:v>Janeiro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Receitas</c:v>
              </c:pt>
            </c:strLit>
          </c:cat>
          <c:val>
            <c:numLit>
              <c:ptCount val="1"/>
              <c:pt idx="0">
                <c:v>2200</c:v>
              </c:pt>
            </c:numLit>
          </c:val>
          <c:shape val="cylinder"/>
        </c:ser>
        <c:ser>
          <c:idx val="1"/>
          <c:order val="1"/>
          <c:tx>
            <c:v>Fevereiro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Receitas</c:v>
              </c:pt>
            </c:strLit>
          </c:cat>
          <c:val>
            <c:numLit>
              <c:ptCount val="1"/>
              <c:pt idx="0">
                <c:v>2200</c:v>
              </c:pt>
            </c:numLit>
          </c:val>
          <c:shape val="cylinder"/>
        </c:ser>
        <c:ser>
          <c:idx val="2"/>
          <c:order val="2"/>
          <c:tx>
            <c:v>Março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Receitas</c:v>
              </c:pt>
            </c:strLit>
          </c:cat>
          <c:val>
            <c:numLit>
              <c:ptCount val="1"/>
              <c:pt idx="0">
                <c:v>2200</c:v>
              </c:pt>
            </c:numLit>
          </c:val>
          <c:shape val="cylinder"/>
        </c:ser>
        <c:ser>
          <c:idx val="3"/>
          <c:order val="3"/>
          <c:tx>
            <c:v>Abril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Receitas</c:v>
              </c:pt>
            </c:strLit>
          </c:cat>
          <c:val>
            <c:numLit>
              <c:ptCount val="1"/>
              <c:pt idx="0">
                <c:v>2200</c:v>
              </c:pt>
            </c:numLit>
          </c:val>
          <c:shape val="cylinder"/>
        </c:ser>
        <c:ser>
          <c:idx val="4"/>
          <c:order val="4"/>
          <c:tx>
            <c:v>Maio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Receitas</c:v>
              </c:pt>
            </c:strLit>
          </c:cat>
          <c:val>
            <c:numLit>
              <c:ptCount val="1"/>
              <c:pt idx="0">
                <c:v>2200</c:v>
              </c:pt>
            </c:numLit>
          </c:val>
          <c:shape val="cylinder"/>
        </c:ser>
        <c:ser>
          <c:idx val="5"/>
          <c:order val="5"/>
          <c:tx>
            <c:v>Junho</c:v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Receitas</c:v>
              </c:pt>
            </c:strLit>
          </c:cat>
          <c:val>
            <c:numLit>
              <c:ptCount val="1"/>
              <c:pt idx="0">
                <c:v>2200</c:v>
              </c:pt>
            </c:numLit>
          </c:val>
          <c:shape val="cylinder"/>
        </c:ser>
        <c:ser>
          <c:idx val="6"/>
          <c:order val="6"/>
          <c:tx>
            <c:v>Julho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Receitas</c:v>
              </c:pt>
            </c:strLit>
          </c:cat>
          <c:val>
            <c:numLit>
              <c:ptCount val="1"/>
              <c:pt idx="0">
                <c:v>2200</c:v>
              </c:pt>
            </c:numLit>
          </c:val>
          <c:shape val="cylinder"/>
        </c:ser>
        <c:ser>
          <c:idx val="7"/>
          <c:order val="7"/>
          <c:tx>
            <c:v>Agosto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Receitas</c:v>
              </c:pt>
            </c:strLit>
          </c:cat>
          <c:val>
            <c:numLit>
              <c:ptCount val="1"/>
              <c:pt idx="0">
                <c:v>2200</c:v>
              </c:pt>
            </c:numLit>
          </c:val>
          <c:shape val="cylinder"/>
        </c:ser>
        <c:ser>
          <c:idx val="8"/>
          <c:order val="8"/>
          <c:tx>
            <c:v>Setembro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Receitas</c:v>
              </c:pt>
            </c:strLit>
          </c:cat>
          <c:val>
            <c:numLit>
              <c:ptCount val="1"/>
              <c:pt idx="0">
                <c:v>2200</c:v>
              </c:pt>
            </c:numLit>
          </c:val>
          <c:shape val="cylinder"/>
        </c:ser>
        <c:ser>
          <c:idx val="9"/>
          <c:order val="9"/>
          <c:tx>
            <c:v>Outubro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Receitas</c:v>
              </c:pt>
            </c:strLit>
          </c:cat>
          <c:val>
            <c:numLit>
              <c:ptCount val="1"/>
              <c:pt idx="0">
                <c:v>2200</c:v>
              </c:pt>
            </c:numLit>
          </c:val>
          <c:shape val="cylinder"/>
        </c:ser>
        <c:ser>
          <c:idx val="10"/>
          <c:order val="10"/>
          <c:tx>
            <c:v>Novembro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Receitas</c:v>
              </c:pt>
            </c:strLit>
          </c:cat>
          <c:val>
            <c:numLit>
              <c:ptCount val="1"/>
              <c:pt idx="0">
                <c:v>3300</c:v>
              </c:pt>
            </c:numLit>
          </c:val>
          <c:shape val="cylinder"/>
        </c:ser>
        <c:ser>
          <c:idx val="11"/>
          <c:order val="11"/>
          <c:tx>
            <c:v>Dezembro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Receitas</c:v>
              </c:pt>
            </c:strLit>
          </c:cat>
          <c:val>
            <c:numLit>
              <c:ptCount val="1"/>
              <c:pt idx="0">
                <c:v>3300</c:v>
              </c:pt>
            </c:numLit>
          </c:val>
          <c:shape val="cylinder"/>
        </c:ser>
        <c:shape val="cylinder"/>
        <c:axId val="42184330"/>
        <c:axId val="44114651"/>
      </c:bar3DChart>
      <c:catAx>
        <c:axId val="42184330"/>
        <c:scaling>
          <c:orientation val="minMax"/>
        </c:scaling>
        <c:axPos val="b"/>
        <c:delete val="1"/>
        <c:majorTickMark val="out"/>
        <c:minorTickMark val="none"/>
        <c:tickLblPos val="nextTo"/>
        <c:crossAx val="44114651"/>
        <c:crosses val="autoZero"/>
        <c:auto val="1"/>
        <c:lblOffset val="100"/>
        <c:tickLblSkip val="1"/>
        <c:noMultiLvlLbl val="0"/>
      </c:catAx>
      <c:valAx>
        <c:axId val="44114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4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034"/>
          <c:w val="0.1805"/>
          <c:h val="0.89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Despesas 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219"/>
          <c:w val="0.76775"/>
          <c:h val="0.72625"/>
        </c:manualLayout>
      </c:layout>
      <c:bar3DChart>
        <c:barDir val="col"/>
        <c:grouping val="clustered"/>
        <c:varyColors val="0"/>
        <c:ser>
          <c:idx val="0"/>
          <c:order val="0"/>
          <c:tx>
            <c:v>Janeiro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Despesas</c:v>
              </c:pt>
            </c:strLit>
          </c:cat>
          <c:val>
            <c:numLit>
              <c:ptCount val="1"/>
              <c:pt idx="0">
                <c:v>2079</c:v>
              </c:pt>
            </c:numLit>
          </c:val>
          <c:shape val="cylinder"/>
        </c:ser>
        <c:ser>
          <c:idx val="1"/>
          <c:order val="1"/>
          <c:tx>
            <c:v>Fevereiro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Despesas</c:v>
              </c:pt>
            </c:strLit>
          </c:cat>
          <c:val>
            <c:numLit>
              <c:ptCount val="1"/>
              <c:pt idx="0">
                <c:v>2190</c:v>
              </c:pt>
            </c:numLit>
          </c:val>
          <c:shape val="cylinder"/>
        </c:ser>
        <c:ser>
          <c:idx val="2"/>
          <c:order val="2"/>
          <c:tx>
            <c:v>Março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Despesas</c:v>
              </c:pt>
            </c:strLit>
          </c:cat>
          <c:val>
            <c:numLit>
              <c:ptCount val="1"/>
              <c:pt idx="0">
                <c:v>2121</c:v>
              </c:pt>
            </c:numLit>
          </c:val>
          <c:shape val="cylinder"/>
        </c:ser>
        <c:ser>
          <c:idx val="3"/>
          <c:order val="3"/>
          <c:tx>
            <c:v>Abril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Despesas</c:v>
              </c:pt>
            </c:strLit>
          </c:cat>
          <c:val>
            <c:numLit>
              <c:ptCount val="1"/>
              <c:pt idx="0">
                <c:v>2012</c:v>
              </c:pt>
            </c:numLit>
          </c:val>
          <c:shape val="cylinder"/>
        </c:ser>
        <c:ser>
          <c:idx val="4"/>
          <c:order val="4"/>
          <c:tx>
            <c:v>Maio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Despesas</c:v>
              </c:pt>
            </c:strLit>
          </c:cat>
          <c:val>
            <c:numLit>
              <c:ptCount val="1"/>
              <c:pt idx="0">
                <c:v>1843</c:v>
              </c:pt>
            </c:numLit>
          </c:val>
          <c:shape val="cylinder"/>
        </c:ser>
        <c:ser>
          <c:idx val="5"/>
          <c:order val="5"/>
          <c:tx>
            <c:v>Junho</c:v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Despesas</c:v>
              </c:pt>
            </c:strLit>
          </c:cat>
          <c:val>
            <c:numLit>
              <c:ptCount val="1"/>
              <c:pt idx="0">
                <c:v>2233</c:v>
              </c:pt>
            </c:numLit>
          </c:val>
          <c:shape val="cylinder"/>
        </c:ser>
        <c:ser>
          <c:idx val="6"/>
          <c:order val="6"/>
          <c:tx>
            <c:v>Julho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Despesas</c:v>
              </c:pt>
            </c:strLit>
          </c:cat>
          <c:val>
            <c:numLit>
              <c:ptCount val="1"/>
              <c:pt idx="0">
                <c:v>2089</c:v>
              </c:pt>
            </c:numLit>
          </c:val>
          <c:shape val="cylinder"/>
        </c:ser>
        <c:ser>
          <c:idx val="7"/>
          <c:order val="7"/>
          <c:tx>
            <c:v>Agosto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Despesas</c:v>
              </c:pt>
            </c:strLit>
          </c:cat>
          <c:val>
            <c:numLit>
              <c:ptCount val="1"/>
              <c:pt idx="0">
                <c:v>2055</c:v>
              </c:pt>
            </c:numLit>
          </c:val>
          <c:shape val="cylinder"/>
        </c:ser>
        <c:ser>
          <c:idx val="8"/>
          <c:order val="8"/>
          <c:tx>
            <c:v>Setembro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Despesas</c:v>
              </c:pt>
            </c:strLit>
          </c:cat>
          <c:val>
            <c:numLit>
              <c:ptCount val="1"/>
              <c:pt idx="0">
                <c:v>2070</c:v>
              </c:pt>
            </c:numLit>
          </c:val>
          <c:shape val="cylinder"/>
        </c:ser>
        <c:ser>
          <c:idx val="9"/>
          <c:order val="9"/>
          <c:tx>
            <c:v>Outubro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Despesas</c:v>
              </c:pt>
            </c:strLit>
          </c:cat>
          <c:val>
            <c:numLit>
              <c:ptCount val="1"/>
              <c:pt idx="0">
                <c:v>2176</c:v>
              </c:pt>
            </c:numLit>
          </c:val>
          <c:shape val="cylinder"/>
        </c:ser>
        <c:ser>
          <c:idx val="10"/>
          <c:order val="10"/>
          <c:tx>
            <c:v>Novembro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Despesas</c:v>
              </c:pt>
            </c:strLit>
          </c:cat>
          <c:val>
            <c:numLit>
              <c:ptCount val="1"/>
              <c:pt idx="0">
                <c:v>2052</c:v>
              </c:pt>
            </c:numLit>
          </c:val>
          <c:shape val="cylinder"/>
        </c:ser>
        <c:ser>
          <c:idx val="11"/>
          <c:order val="11"/>
          <c:tx>
            <c:v>Dezembro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Despesas</c:v>
              </c:pt>
            </c:strLit>
          </c:cat>
          <c:val>
            <c:numLit>
              <c:ptCount val="1"/>
              <c:pt idx="0">
                <c:v>3250</c:v>
              </c:pt>
            </c:numLit>
          </c:val>
          <c:shape val="cylinder"/>
        </c:ser>
        <c:shape val="cylinder"/>
        <c:axId val="61487540"/>
        <c:axId val="16516949"/>
      </c:bar3DChart>
      <c:catAx>
        <c:axId val="61487540"/>
        <c:scaling>
          <c:orientation val="minMax"/>
        </c:scaling>
        <c:axPos val="b"/>
        <c:delete val="1"/>
        <c:majorTickMark val="out"/>
        <c:minorTickMark val="none"/>
        <c:tickLblPos val="nextTo"/>
        <c:crossAx val="16516949"/>
        <c:crosses val="autoZero"/>
        <c:auto val="1"/>
        <c:lblOffset val="100"/>
        <c:tickLblSkip val="1"/>
        <c:noMultiLvlLbl val="0"/>
      </c:catAx>
      <c:valAx>
        <c:axId val="16516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87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0425"/>
          <c:w val="0.17075"/>
          <c:h val="0.89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Receitas x Despesas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15"/>
          <c:w val="0.9745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tx>
            <c:v>Receitas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ptCount val="12"/>
              <c:pt idx="0">
                <c:v>2200</c:v>
              </c:pt>
              <c:pt idx="1">
                <c:v>2200</c:v>
              </c:pt>
              <c:pt idx="2">
                <c:v>2200</c:v>
              </c:pt>
              <c:pt idx="3">
                <c:v>2200</c:v>
              </c:pt>
              <c:pt idx="4">
                <c:v>2200</c:v>
              </c:pt>
              <c:pt idx="5">
                <c:v>2200</c:v>
              </c:pt>
              <c:pt idx="6">
                <c:v>2200</c:v>
              </c:pt>
              <c:pt idx="7">
                <c:v>2200</c:v>
              </c:pt>
              <c:pt idx="8">
                <c:v>2200</c:v>
              </c:pt>
              <c:pt idx="9">
                <c:v>2200</c:v>
              </c:pt>
              <c:pt idx="10">
                <c:v>3300</c:v>
              </c:pt>
              <c:pt idx="11">
                <c:v>3300</c:v>
              </c:pt>
            </c:numLit>
          </c:val>
          <c:shape val="cylinder"/>
        </c:ser>
        <c:ser>
          <c:idx val="1"/>
          <c:order val="1"/>
          <c:tx>
            <c:v>Despesas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ptCount val="12"/>
              <c:pt idx="0">
                <c:v>2079</c:v>
              </c:pt>
              <c:pt idx="1">
                <c:v>2190</c:v>
              </c:pt>
              <c:pt idx="2">
                <c:v>2121</c:v>
              </c:pt>
              <c:pt idx="3">
                <c:v>2012</c:v>
              </c:pt>
              <c:pt idx="4">
                <c:v>1843</c:v>
              </c:pt>
              <c:pt idx="5">
                <c:v>2233</c:v>
              </c:pt>
              <c:pt idx="6">
                <c:v>2089</c:v>
              </c:pt>
              <c:pt idx="7">
                <c:v>2055</c:v>
              </c:pt>
              <c:pt idx="8">
                <c:v>2070</c:v>
              </c:pt>
              <c:pt idx="9">
                <c:v>2176</c:v>
              </c:pt>
              <c:pt idx="10">
                <c:v>2052</c:v>
              </c:pt>
              <c:pt idx="11">
                <c:v>3250</c:v>
              </c:pt>
            </c:numLit>
          </c:val>
          <c:shape val="cylinder"/>
        </c:ser>
        <c:shape val="cylinder"/>
        <c:axId val="14434814"/>
        <c:axId val="62804463"/>
      </c:bar3D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04463"/>
        <c:crosses val="autoZero"/>
        <c:auto val="1"/>
        <c:lblOffset val="100"/>
        <c:tickLblSkip val="1"/>
        <c:noMultiLvlLbl val="0"/>
      </c:catAx>
      <c:valAx>
        <c:axId val="62804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4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08"/>
          <c:w val="0.1925"/>
          <c:h val="0.09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"/>
          <c:w val="0.6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v> 1) Habitação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900</c:v>
              </c:pt>
            </c:numLit>
          </c:val>
        </c:ser>
        <c:ser>
          <c:idx val="1"/>
          <c:order val="1"/>
          <c:tx>
            <c:v> 2) Alimentação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890</c:v>
              </c:pt>
            </c:numLit>
          </c:val>
        </c:ser>
        <c:ser>
          <c:idx val="2"/>
          <c:order val="2"/>
          <c:tx>
            <c:v> 3) Saúde 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 4) Educação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 5) Desp. Pessoais 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50</c:v>
              </c:pt>
            </c:numLit>
          </c:val>
        </c:ser>
        <c:ser>
          <c:idx val="5"/>
          <c:order val="5"/>
          <c:tx>
            <c:v> 6) Transporte 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200</c:v>
              </c:pt>
            </c:numLit>
          </c:val>
        </c:ser>
        <c:ser>
          <c:idx val="6"/>
          <c:order val="6"/>
          <c:tx>
            <c:v> 7) Lazer 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150</c:v>
              </c:pt>
            </c:numLit>
          </c:val>
        </c:ser>
        <c:ser>
          <c:idx val="7"/>
          <c:order val="7"/>
          <c:tx>
            <c:v> 8) Outras Desp. 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 9) Desp. Extraord.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1475324"/>
        <c:axId val="16407005"/>
      </c:barChart>
      <c:catAx>
        <c:axId val="61475324"/>
        <c:scaling>
          <c:orientation val="minMax"/>
        </c:scaling>
        <c:axPos val="b"/>
        <c:delete val="1"/>
        <c:majorTickMark val="out"/>
        <c:minorTickMark val="none"/>
        <c:tickLblPos val="nextTo"/>
        <c:crossAx val="16407005"/>
        <c:crosses val="autoZero"/>
        <c:auto val="1"/>
        <c:lblOffset val="100"/>
        <c:tickLblSkip val="1"/>
        <c:noMultiLvlLbl val="0"/>
      </c:catAx>
      <c:valAx>
        <c:axId val="16407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85"/>
          <c:w val="0.3115"/>
          <c:h val="0.9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"/>
          <c:w val="0.65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tx>
            <c:v> 1) Habitação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880</c:v>
              </c:pt>
            </c:numLit>
          </c:val>
        </c:ser>
        <c:ser>
          <c:idx val="1"/>
          <c:order val="1"/>
          <c:tx>
            <c:v> 2) Alimentação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781</c:v>
              </c:pt>
            </c:numLit>
          </c:val>
        </c:ser>
        <c:ser>
          <c:idx val="2"/>
          <c:order val="2"/>
          <c:tx>
            <c:v> 3) Saúde 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 4) Educação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 5) Desp. Pessoais 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50</c:v>
              </c:pt>
            </c:numLit>
          </c:val>
        </c:ser>
        <c:ser>
          <c:idx val="5"/>
          <c:order val="5"/>
          <c:tx>
            <c:v> 6) Transporte 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210</c:v>
              </c:pt>
            </c:numLit>
          </c:val>
        </c:ser>
        <c:ser>
          <c:idx val="6"/>
          <c:order val="6"/>
          <c:tx>
            <c:v> 7) Lazer 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200</c:v>
              </c:pt>
            </c:numLit>
          </c:val>
        </c:ser>
        <c:ser>
          <c:idx val="7"/>
          <c:order val="7"/>
          <c:tx>
            <c:v> 8) Outras Desp. 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 9) Desp. Extraord.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3445318"/>
        <c:axId val="53898999"/>
      </c:barChart>
      <c:catAx>
        <c:axId val="13445318"/>
        <c:scaling>
          <c:orientation val="minMax"/>
        </c:scaling>
        <c:axPos val="b"/>
        <c:delete val="1"/>
        <c:majorTickMark val="out"/>
        <c:minorTickMark val="none"/>
        <c:tickLblPos val="nextTo"/>
        <c:crossAx val="53898999"/>
        <c:crosses val="autoZero"/>
        <c:auto val="1"/>
        <c:lblOffset val="100"/>
        <c:tickLblSkip val="1"/>
        <c:noMultiLvlLbl val="0"/>
      </c:catAx>
      <c:valAx>
        <c:axId val="53898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5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15"/>
          <c:w val="0.3115"/>
          <c:h val="0.9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"/>
          <c:w val="0.6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v> 1) Habitação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890</c:v>
              </c:pt>
            </c:numLit>
          </c:val>
        </c:ser>
        <c:ser>
          <c:idx val="1"/>
          <c:order val="1"/>
          <c:tx>
            <c:v> 2) Alimentação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792</c:v>
              </c:pt>
            </c:numLit>
          </c:val>
        </c:ser>
        <c:ser>
          <c:idx val="2"/>
          <c:order val="2"/>
          <c:tx>
            <c:v> 3) Saúde 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 4) Educação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 5) Desp. Pessoais 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50</c:v>
              </c:pt>
            </c:numLit>
          </c:val>
        </c:ser>
        <c:ser>
          <c:idx val="5"/>
          <c:order val="5"/>
          <c:tx>
            <c:v> 6) Transporte 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180</c:v>
              </c:pt>
            </c:numLit>
          </c:val>
        </c:ser>
        <c:ser>
          <c:idx val="6"/>
          <c:order val="6"/>
          <c:tx>
            <c:v> 7) Lazer 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100</c:v>
              </c:pt>
            </c:numLit>
          </c:val>
        </c:ser>
        <c:ser>
          <c:idx val="7"/>
          <c:order val="7"/>
          <c:tx>
            <c:v> 8) Outras Desp. 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 9) Desp. Extraord.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5328944"/>
        <c:axId val="3742769"/>
      </c:barChart>
      <c:catAx>
        <c:axId val="15328944"/>
        <c:scaling>
          <c:orientation val="minMax"/>
        </c:scaling>
        <c:axPos val="b"/>
        <c:delete val="1"/>
        <c:majorTickMark val="out"/>
        <c:minorTickMark val="none"/>
        <c:tickLblPos val="nextTo"/>
        <c:crossAx val="3742769"/>
        <c:crosses val="autoZero"/>
        <c:auto val="1"/>
        <c:lblOffset val="100"/>
        <c:tickLblSkip val="1"/>
        <c:noMultiLvlLbl val="0"/>
      </c:catAx>
      <c:valAx>
        <c:axId val="3742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8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85"/>
          <c:w val="0.3115"/>
          <c:h val="0.9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"/>
          <c:w val="0.65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tx>
            <c:v> 1) Habitação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870</c:v>
              </c:pt>
            </c:numLit>
          </c:val>
        </c:ser>
        <c:ser>
          <c:idx val="1"/>
          <c:order val="1"/>
          <c:tx>
            <c:v> 2) Alimentação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728</c:v>
              </c:pt>
            </c:numLit>
          </c:val>
        </c:ser>
        <c:ser>
          <c:idx val="2"/>
          <c:order val="2"/>
          <c:tx>
            <c:v> 3) Saúde 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 4) Educação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 5) Desp. Pessoais 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50</c:v>
              </c:pt>
            </c:numLit>
          </c:val>
        </c:ser>
        <c:ser>
          <c:idx val="5"/>
          <c:order val="5"/>
          <c:tx>
            <c:v> 6) Transporte 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195</c:v>
              </c:pt>
            </c:numLit>
          </c:val>
        </c:ser>
        <c:ser>
          <c:idx val="6"/>
          <c:order val="6"/>
          <c:tx>
            <c:v> 7) Lazer 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 8) Outras Desp. 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 9) Desp. Extraord.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3684922"/>
        <c:axId val="34728843"/>
      </c:barChart>
      <c:catAx>
        <c:axId val="33684922"/>
        <c:scaling>
          <c:orientation val="minMax"/>
        </c:scaling>
        <c:axPos val="b"/>
        <c:delete val="1"/>
        <c:majorTickMark val="out"/>
        <c:minorTickMark val="none"/>
        <c:tickLblPos val="nextTo"/>
        <c:crossAx val="34728843"/>
        <c:crosses val="autoZero"/>
        <c:auto val="1"/>
        <c:lblOffset val="100"/>
        <c:tickLblSkip val="1"/>
        <c:noMultiLvlLbl val="0"/>
      </c:catAx>
      <c:valAx>
        <c:axId val="34728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4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15"/>
          <c:w val="0.3115"/>
          <c:h val="0.9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"/>
          <c:w val="0.6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v> 1) Habitação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920</c:v>
              </c:pt>
            </c:numLit>
          </c:val>
        </c:ser>
        <c:ser>
          <c:idx val="1"/>
          <c:order val="1"/>
          <c:tx>
            <c:v> 2) Alimentação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778</c:v>
              </c:pt>
            </c:numLit>
          </c:val>
        </c:ser>
        <c:ser>
          <c:idx val="2"/>
          <c:order val="2"/>
          <c:tx>
            <c:v> 3) Saúde 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 4) Educação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 5) Desp. Pessoais 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50</c:v>
              </c:pt>
            </c:numLit>
          </c:val>
        </c:ser>
        <c:ser>
          <c:idx val="5"/>
          <c:order val="5"/>
          <c:tx>
            <c:v> 6) Transporte 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185</c:v>
              </c:pt>
            </c:numLit>
          </c:val>
        </c:ser>
        <c:ser>
          <c:idx val="6"/>
          <c:order val="6"/>
          <c:tx>
            <c:v> 7) Lazer 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300</c:v>
              </c:pt>
            </c:numLit>
          </c:val>
        </c:ser>
        <c:ser>
          <c:idx val="7"/>
          <c:order val="7"/>
          <c:tx>
            <c:v> 8) Outras Desp. 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 9) Desp. Extraord.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4124132"/>
        <c:axId val="61572869"/>
      </c:barChart>
      <c:catAx>
        <c:axId val="44124132"/>
        <c:scaling>
          <c:orientation val="minMax"/>
        </c:scaling>
        <c:axPos val="b"/>
        <c:delete val="1"/>
        <c:majorTickMark val="out"/>
        <c:minorTickMark val="none"/>
        <c:tickLblPos val="nextTo"/>
        <c:crossAx val="61572869"/>
        <c:crosses val="autoZero"/>
        <c:auto val="1"/>
        <c:lblOffset val="100"/>
        <c:tickLblSkip val="1"/>
        <c:noMultiLvlLbl val="0"/>
      </c:catAx>
      <c:valAx>
        <c:axId val="61572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85"/>
          <c:w val="0.3115"/>
          <c:h val="0.9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"/>
          <c:w val="0.65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tx>
            <c:v> 1) Habitação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899</c:v>
              </c:pt>
            </c:numLit>
          </c:val>
        </c:ser>
        <c:ser>
          <c:idx val="1"/>
          <c:order val="1"/>
          <c:tx>
            <c:v> 2) Alimentação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820</c:v>
              </c:pt>
            </c:numLit>
          </c:val>
        </c:ser>
        <c:ser>
          <c:idx val="2"/>
          <c:order val="2"/>
          <c:tx>
            <c:v> 3) Saúde 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 4) Educação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 5) Desp. Pessoais 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50</c:v>
              </c:pt>
            </c:numLit>
          </c:val>
        </c:ser>
        <c:ser>
          <c:idx val="5"/>
          <c:order val="5"/>
          <c:tx>
            <c:v> 6) Transporte 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200</c:v>
              </c:pt>
            </c:numLit>
          </c:val>
        </c:ser>
        <c:ser>
          <c:idx val="6"/>
          <c:order val="6"/>
          <c:tx>
            <c:v> 7) Lazer 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120</c:v>
              </c:pt>
            </c:numLit>
          </c:val>
        </c:ser>
        <c:ser>
          <c:idx val="7"/>
          <c:order val="7"/>
          <c:tx>
            <c:v> 8) Outras Desp. 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 9) Desp. Extraord.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7284910"/>
        <c:axId val="21346463"/>
      </c:barChart>
      <c:catAx>
        <c:axId val="17284910"/>
        <c:scaling>
          <c:orientation val="minMax"/>
        </c:scaling>
        <c:axPos val="b"/>
        <c:delete val="1"/>
        <c:majorTickMark val="out"/>
        <c:minorTickMark val="none"/>
        <c:tickLblPos val="nextTo"/>
        <c:crossAx val="21346463"/>
        <c:crosses val="autoZero"/>
        <c:auto val="1"/>
        <c:lblOffset val="100"/>
        <c:tickLblSkip val="1"/>
        <c:noMultiLvlLbl val="0"/>
      </c:catAx>
      <c:valAx>
        <c:axId val="21346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4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15"/>
          <c:w val="0.3115"/>
          <c:h val="0.9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"/>
          <c:w val="0.6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v> 1) Habitação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895</c:v>
              </c:pt>
            </c:numLit>
          </c:val>
        </c:ser>
        <c:ser>
          <c:idx val="1"/>
          <c:order val="1"/>
          <c:tx>
            <c:v> 2) Alimentação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790</c:v>
              </c:pt>
            </c:numLit>
          </c:val>
        </c:ser>
        <c:ser>
          <c:idx val="2"/>
          <c:order val="2"/>
          <c:tx>
            <c:v> 3) Saúde 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 4) Educação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 5) Desp. Pessoais 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50</c:v>
              </c:pt>
            </c:numLit>
          </c:val>
        </c:ser>
        <c:ser>
          <c:idx val="5"/>
          <c:order val="5"/>
          <c:tx>
            <c:v> 6) Transporte 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200</c:v>
              </c:pt>
            </c:numLit>
          </c:val>
        </c:ser>
        <c:ser>
          <c:idx val="6"/>
          <c:order val="6"/>
          <c:tx>
            <c:v> 7) Lazer 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120</c:v>
              </c:pt>
            </c:numLit>
          </c:val>
        </c:ser>
        <c:ser>
          <c:idx val="7"/>
          <c:order val="7"/>
          <c:tx>
            <c:v> 8) Outras Desp. 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 9) Desp. Extraord.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900440"/>
        <c:axId val="51341913"/>
      </c:barChart>
      <c:catAx>
        <c:axId val="57900440"/>
        <c:scaling>
          <c:orientation val="minMax"/>
        </c:scaling>
        <c:axPos val="b"/>
        <c:delete val="1"/>
        <c:majorTickMark val="out"/>
        <c:minorTickMark val="none"/>
        <c:tickLblPos val="nextTo"/>
        <c:crossAx val="51341913"/>
        <c:crosses val="autoZero"/>
        <c:auto val="1"/>
        <c:lblOffset val="100"/>
        <c:tickLblSkip val="1"/>
        <c:noMultiLvlLbl val="0"/>
      </c:catAx>
      <c:valAx>
        <c:axId val="51341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0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85"/>
          <c:w val="0.3115"/>
          <c:h val="0.9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"/>
          <c:w val="0.65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tx>
            <c:v> 1) Habitação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850</c:v>
              </c:pt>
            </c:numLit>
          </c:val>
        </c:ser>
        <c:ser>
          <c:idx val="1"/>
          <c:order val="1"/>
          <c:tx>
            <c:v> 2) Alimentação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800</c:v>
              </c:pt>
            </c:numLit>
          </c:val>
        </c:ser>
        <c:ser>
          <c:idx val="2"/>
          <c:order val="2"/>
          <c:tx>
            <c:v> 3) Saúde 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 4) Educação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 5) Desp. Pessoais 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50</c:v>
              </c:pt>
            </c:numLit>
          </c:val>
        </c:ser>
        <c:ser>
          <c:idx val="5"/>
          <c:order val="5"/>
          <c:tx>
            <c:v> 6) Transporte 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200</c:v>
              </c:pt>
            </c:numLit>
          </c:val>
        </c:ser>
        <c:ser>
          <c:idx val="6"/>
          <c:order val="6"/>
          <c:tx>
            <c:v> 7) Lazer 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170</c:v>
              </c:pt>
            </c:numLit>
          </c:val>
        </c:ser>
        <c:ser>
          <c:idx val="7"/>
          <c:order val="7"/>
          <c:tx>
            <c:v> 8) Outras Desp. 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 9) Desp. Extraord.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9424034"/>
        <c:axId val="65054259"/>
      </c:barChart>
      <c:catAx>
        <c:axId val="59424034"/>
        <c:scaling>
          <c:orientation val="minMax"/>
        </c:scaling>
        <c:axPos val="b"/>
        <c:delete val="1"/>
        <c:majorTickMark val="out"/>
        <c:minorTickMark val="none"/>
        <c:tickLblPos val="nextTo"/>
        <c:crossAx val="65054259"/>
        <c:crosses val="autoZero"/>
        <c:auto val="1"/>
        <c:lblOffset val="100"/>
        <c:tickLblSkip val="1"/>
        <c:noMultiLvlLbl val="0"/>
      </c:catAx>
      <c:valAx>
        <c:axId val="65054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24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15"/>
          <c:w val="0.3115"/>
          <c:h val="0.9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Relationship Id="rId3" Type="http://schemas.openxmlformats.org/officeDocument/2006/relationships/chart" Target="/xl/charts/chart2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jpeg" /><Relationship Id="rId3" Type="http://schemas.openxmlformats.org/officeDocument/2006/relationships/chart" Target="/xl/charts/chart4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jpeg" /><Relationship Id="rId3" Type="http://schemas.openxmlformats.org/officeDocument/2006/relationships/chart" Target="/xl/charts/chart6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jpeg" /><Relationship Id="rId3" Type="http://schemas.openxmlformats.org/officeDocument/2006/relationships/chart" Target="/xl/charts/chart8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jpeg" /><Relationship Id="rId3" Type="http://schemas.openxmlformats.org/officeDocument/2006/relationships/chart" Target="/xl/charts/chart10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3.jpeg" /><Relationship Id="rId3" Type="http://schemas.openxmlformats.org/officeDocument/2006/relationships/chart" Target="/xl/charts/chart12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P&#225;gina Inicial'!A1" /><Relationship Id="rId3" Type="http://schemas.openxmlformats.org/officeDocument/2006/relationships/hyperlink" Target="#'P&#225;gina Inicial'!A1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0</xdr:colOff>
      <xdr:row>3</xdr:row>
      <xdr:rowOff>381000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934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123825</xdr:colOff>
      <xdr:row>1</xdr:row>
      <xdr:rowOff>104775</xdr:rowOff>
    </xdr:from>
    <xdr:ext cx="1000125" cy="561975"/>
    <xdr:sp>
      <xdr:nvSpPr>
        <xdr:cNvPr id="2" name="CaixaDeTexto 1"/>
        <xdr:cNvSpPr txBox="1">
          <a:spLocks noChangeArrowheads="1"/>
        </xdr:cNvSpPr>
      </xdr:nvSpPr>
      <xdr:spPr>
        <a:xfrm>
          <a:off x="3362325" y="266700"/>
          <a:ext cx="10001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0" b="1" i="0" u="none" baseline="0">
              <a:solidFill>
                <a:srgbClr val="FFFF00"/>
              </a:solidFill>
            </a:rPr>
            <a:t>2022</a:t>
          </a:r>
        </a:p>
      </xdr:txBody>
    </xdr:sp>
    <xdr:clientData/>
  </xdr:oneCellAnchor>
  <xdr:twoCellAnchor editAs="oneCell">
    <xdr:from>
      <xdr:col>1</xdr:col>
      <xdr:colOff>476250</xdr:colOff>
      <xdr:row>28</xdr:row>
      <xdr:rowOff>114300</xdr:rowOff>
    </xdr:from>
    <xdr:to>
      <xdr:col>6</xdr:col>
      <xdr:colOff>419100</xdr:colOff>
      <xdr:row>31</xdr:row>
      <xdr:rowOff>257175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4133850"/>
          <a:ext cx="3514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157</xdr:row>
      <xdr:rowOff>28575</xdr:rowOff>
    </xdr:from>
    <xdr:to>
      <xdr:col>5</xdr:col>
      <xdr:colOff>1143000</xdr:colOff>
      <xdr:row>170</xdr:row>
      <xdr:rowOff>152400</xdr:rowOff>
    </xdr:to>
    <xdr:graphicFrame>
      <xdr:nvGraphicFramePr>
        <xdr:cNvPr id="1" name="Chart 9"/>
        <xdr:cNvGraphicFramePr/>
      </xdr:nvGraphicFramePr>
      <xdr:xfrm>
        <a:off x="3629025" y="252984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157</xdr:row>
      <xdr:rowOff>19050</xdr:rowOff>
    </xdr:from>
    <xdr:to>
      <xdr:col>9</xdr:col>
      <xdr:colOff>1133475</xdr:colOff>
      <xdr:row>170</xdr:row>
      <xdr:rowOff>142875</xdr:rowOff>
    </xdr:to>
    <xdr:graphicFrame>
      <xdr:nvGraphicFramePr>
        <xdr:cNvPr id="3" name="Chart 9"/>
        <xdr:cNvGraphicFramePr/>
      </xdr:nvGraphicFramePr>
      <xdr:xfrm>
        <a:off x="7362825" y="252888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200025</xdr:colOff>
      <xdr:row>11</xdr:row>
      <xdr:rowOff>9525</xdr:rowOff>
    </xdr:from>
    <xdr:to>
      <xdr:col>9</xdr:col>
      <xdr:colOff>1038225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190</xdr:row>
      <xdr:rowOff>9525</xdr:rowOff>
    </xdr:from>
    <xdr:to>
      <xdr:col>5</xdr:col>
      <xdr:colOff>1190625</xdr:colOff>
      <xdr:row>194</xdr:row>
      <xdr:rowOff>381000</xdr:rowOff>
    </xdr:to>
    <xdr:pic>
      <xdr:nvPicPr>
        <xdr:cNvPr id="5" name="Imagem 10" descr="Planilha Controle Financeiro 2014 _pesso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2133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204</xdr:row>
      <xdr:rowOff>180975</xdr:rowOff>
    </xdr:from>
    <xdr:to>
      <xdr:col>7</xdr:col>
      <xdr:colOff>400050</xdr:colOff>
      <xdr:row>210</xdr:row>
      <xdr:rowOff>47625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29374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157</xdr:row>
      <xdr:rowOff>28575</xdr:rowOff>
    </xdr:from>
    <xdr:to>
      <xdr:col>5</xdr:col>
      <xdr:colOff>1143000</xdr:colOff>
      <xdr:row>170</xdr:row>
      <xdr:rowOff>152400</xdr:rowOff>
    </xdr:to>
    <xdr:graphicFrame>
      <xdr:nvGraphicFramePr>
        <xdr:cNvPr id="1" name="Chart 9"/>
        <xdr:cNvGraphicFramePr/>
      </xdr:nvGraphicFramePr>
      <xdr:xfrm>
        <a:off x="3629025" y="252984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157</xdr:row>
      <xdr:rowOff>19050</xdr:rowOff>
    </xdr:from>
    <xdr:to>
      <xdr:col>9</xdr:col>
      <xdr:colOff>1133475</xdr:colOff>
      <xdr:row>170</xdr:row>
      <xdr:rowOff>142875</xdr:rowOff>
    </xdr:to>
    <xdr:graphicFrame>
      <xdr:nvGraphicFramePr>
        <xdr:cNvPr id="3" name="Chart 9"/>
        <xdr:cNvGraphicFramePr/>
      </xdr:nvGraphicFramePr>
      <xdr:xfrm>
        <a:off x="7362825" y="252888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209550</xdr:colOff>
      <xdr:row>11</xdr:row>
      <xdr:rowOff>9525</xdr:rowOff>
    </xdr:from>
    <xdr:to>
      <xdr:col>9</xdr:col>
      <xdr:colOff>1047750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190</xdr:row>
      <xdr:rowOff>9525</xdr:rowOff>
    </xdr:from>
    <xdr:to>
      <xdr:col>5</xdr:col>
      <xdr:colOff>1190625</xdr:colOff>
      <xdr:row>194</xdr:row>
      <xdr:rowOff>381000</xdr:rowOff>
    </xdr:to>
    <xdr:pic>
      <xdr:nvPicPr>
        <xdr:cNvPr id="5" name="Imagem 10" descr="Planilha Controle Financeiro 2014 _pesso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2133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204</xdr:row>
      <xdr:rowOff>180975</xdr:rowOff>
    </xdr:from>
    <xdr:to>
      <xdr:col>7</xdr:col>
      <xdr:colOff>400050</xdr:colOff>
      <xdr:row>210</xdr:row>
      <xdr:rowOff>47625</xdr:rowOff>
    </xdr:to>
    <xdr:pic>
      <xdr:nvPicPr>
        <xdr:cNvPr id="7" name="Imagem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29374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157</xdr:row>
      <xdr:rowOff>28575</xdr:rowOff>
    </xdr:from>
    <xdr:to>
      <xdr:col>5</xdr:col>
      <xdr:colOff>1143000</xdr:colOff>
      <xdr:row>170</xdr:row>
      <xdr:rowOff>152400</xdr:rowOff>
    </xdr:to>
    <xdr:graphicFrame>
      <xdr:nvGraphicFramePr>
        <xdr:cNvPr id="1" name="Chart 9"/>
        <xdr:cNvGraphicFramePr/>
      </xdr:nvGraphicFramePr>
      <xdr:xfrm>
        <a:off x="3629025" y="252984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157</xdr:row>
      <xdr:rowOff>19050</xdr:rowOff>
    </xdr:from>
    <xdr:to>
      <xdr:col>9</xdr:col>
      <xdr:colOff>1133475</xdr:colOff>
      <xdr:row>170</xdr:row>
      <xdr:rowOff>142875</xdr:rowOff>
    </xdr:to>
    <xdr:graphicFrame>
      <xdr:nvGraphicFramePr>
        <xdr:cNvPr id="3" name="Chart 9"/>
        <xdr:cNvGraphicFramePr/>
      </xdr:nvGraphicFramePr>
      <xdr:xfrm>
        <a:off x="7362825" y="252888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209550</xdr:colOff>
      <xdr:row>11</xdr:row>
      <xdr:rowOff>9525</xdr:rowOff>
    </xdr:from>
    <xdr:to>
      <xdr:col>9</xdr:col>
      <xdr:colOff>1047750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190</xdr:row>
      <xdr:rowOff>9525</xdr:rowOff>
    </xdr:from>
    <xdr:to>
      <xdr:col>5</xdr:col>
      <xdr:colOff>1181100</xdr:colOff>
      <xdr:row>194</xdr:row>
      <xdr:rowOff>381000</xdr:rowOff>
    </xdr:to>
    <xdr:pic>
      <xdr:nvPicPr>
        <xdr:cNvPr id="5" name="Imagem 10" descr="Planilha Controle Financeiro 2014 _pesso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0450" y="302133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204</xdr:row>
      <xdr:rowOff>180975</xdr:rowOff>
    </xdr:from>
    <xdr:to>
      <xdr:col>7</xdr:col>
      <xdr:colOff>400050</xdr:colOff>
      <xdr:row>210</xdr:row>
      <xdr:rowOff>47625</xdr:rowOff>
    </xdr:to>
    <xdr:pic>
      <xdr:nvPicPr>
        <xdr:cNvPr id="7" name="Imagem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29374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157</xdr:row>
      <xdr:rowOff>28575</xdr:rowOff>
    </xdr:from>
    <xdr:to>
      <xdr:col>5</xdr:col>
      <xdr:colOff>1143000</xdr:colOff>
      <xdr:row>170</xdr:row>
      <xdr:rowOff>152400</xdr:rowOff>
    </xdr:to>
    <xdr:graphicFrame>
      <xdr:nvGraphicFramePr>
        <xdr:cNvPr id="1" name="Chart 9"/>
        <xdr:cNvGraphicFramePr/>
      </xdr:nvGraphicFramePr>
      <xdr:xfrm>
        <a:off x="3629025" y="252984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157</xdr:row>
      <xdr:rowOff>19050</xdr:rowOff>
    </xdr:from>
    <xdr:to>
      <xdr:col>9</xdr:col>
      <xdr:colOff>1133475</xdr:colOff>
      <xdr:row>170</xdr:row>
      <xdr:rowOff>142875</xdr:rowOff>
    </xdr:to>
    <xdr:graphicFrame>
      <xdr:nvGraphicFramePr>
        <xdr:cNvPr id="3" name="Chart 9"/>
        <xdr:cNvGraphicFramePr/>
      </xdr:nvGraphicFramePr>
      <xdr:xfrm>
        <a:off x="7362825" y="252888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209550</xdr:colOff>
      <xdr:row>11</xdr:row>
      <xdr:rowOff>9525</xdr:rowOff>
    </xdr:from>
    <xdr:to>
      <xdr:col>9</xdr:col>
      <xdr:colOff>1047750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190</xdr:row>
      <xdr:rowOff>9525</xdr:rowOff>
    </xdr:from>
    <xdr:to>
      <xdr:col>5</xdr:col>
      <xdr:colOff>1181100</xdr:colOff>
      <xdr:row>194</xdr:row>
      <xdr:rowOff>381000</xdr:rowOff>
    </xdr:to>
    <xdr:pic>
      <xdr:nvPicPr>
        <xdr:cNvPr id="5" name="Imagem 10" descr="Planilha Controle Financeiro 2014 _pesso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0450" y="302133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204</xdr:row>
      <xdr:rowOff>180975</xdr:rowOff>
    </xdr:from>
    <xdr:to>
      <xdr:col>7</xdr:col>
      <xdr:colOff>400050</xdr:colOff>
      <xdr:row>210</xdr:row>
      <xdr:rowOff>47625</xdr:rowOff>
    </xdr:to>
    <xdr:pic>
      <xdr:nvPicPr>
        <xdr:cNvPr id="7" name="Imagem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29374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157</xdr:row>
      <xdr:rowOff>28575</xdr:rowOff>
    </xdr:from>
    <xdr:to>
      <xdr:col>5</xdr:col>
      <xdr:colOff>1143000</xdr:colOff>
      <xdr:row>170</xdr:row>
      <xdr:rowOff>152400</xdr:rowOff>
    </xdr:to>
    <xdr:graphicFrame>
      <xdr:nvGraphicFramePr>
        <xdr:cNvPr id="1" name="Chart 9"/>
        <xdr:cNvGraphicFramePr/>
      </xdr:nvGraphicFramePr>
      <xdr:xfrm>
        <a:off x="3629025" y="25422225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889825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157</xdr:row>
      <xdr:rowOff>19050</xdr:rowOff>
    </xdr:from>
    <xdr:to>
      <xdr:col>9</xdr:col>
      <xdr:colOff>1133475</xdr:colOff>
      <xdr:row>170</xdr:row>
      <xdr:rowOff>142875</xdr:rowOff>
    </xdr:to>
    <xdr:graphicFrame>
      <xdr:nvGraphicFramePr>
        <xdr:cNvPr id="3" name="Chart 9"/>
        <xdr:cNvGraphicFramePr/>
      </xdr:nvGraphicFramePr>
      <xdr:xfrm>
        <a:off x="7362825" y="25412700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209550</xdr:colOff>
      <xdr:row>11</xdr:row>
      <xdr:rowOff>9525</xdr:rowOff>
    </xdr:from>
    <xdr:to>
      <xdr:col>9</xdr:col>
      <xdr:colOff>1047750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190</xdr:row>
      <xdr:rowOff>9525</xdr:rowOff>
    </xdr:from>
    <xdr:to>
      <xdr:col>5</xdr:col>
      <xdr:colOff>1181100</xdr:colOff>
      <xdr:row>194</xdr:row>
      <xdr:rowOff>381000</xdr:rowOff>
    </xdr:to>
    <xdr:pic>
      <xdr:nvPicPr>
        <xdr:cNvPr id="5" name="Imagem 10" descr="Planilha Controle Financeiro 2014 _pesso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0450" y="30337125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889825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204</xdr:row>
      <xdr:rowOff>180975</xdr:rowOff>
    </xdr:from>
    <xdr:to>
      <xdr:col>7</xdr:col>
      <xdr:colOff>400050</xdr:colOff>
      <xdr:row>210</xdr:row>
      <xdr:rowOff>47625</xdr:rowOff>
    </xdr:to>
    <xdr:pic>
      <xdr:nvPicPr>
        <xdr:cNvPr id="7" name="Imagem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3061275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157</xdr:row>
      <xdr:rowOff>28575</xdr:rowOff>
    </xdr:from>
    <xdr:to>
      <xdr:col>5</xdr:col>
      <xdr:colOff>1143000</xdr:colOff>
      <xdr:row>170</xdr:row>
      <xdr:rowOff>152400</xdr:rowOff>
    </xdr:to>
    <xdr:graphicFrame>
      <xdr:nvGraphicFramePr>
        <xdr:cNvPr id="1" name="Chart 9"/>
        <xdr:cNvGraphicFramePr/>
      </xdr:nvGraphicFramePr>
      <xdr:xfrm>
        <a:off x="3629025" y="252984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157</xdr:row>
      <xdr:rowOff>19050</xdr:rowOff>
    </xdr:from>
    <xdr:to>
      <xdr:col>9</xdr:col>
      <xdr:colOff>1133475</xdr:colOff>
      <xdr:row>170</xdr:row>
      <xdr:rowOff>142875</xdr:rowOff>
    </xdr:to>
    <xdr:graphicFrame>
      <xdr:nvGraphicFramePr>
        <xdr:cNvPr id="3" name="Chart 9"/>
        <xdr:cNvGraphicFramePr/>
      </xdr:nvGraphicFramePr>
      <xdr:xfrm>
        <a:off x="7362825" y="252888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209550</xdr:colOff>
      <xdr:row>11</xdr:row>
      <xdr:rowOff>9525</xdr:rowOff>
    </xdr:from>
    <xdr:to>
      <xdr:col>9</xdr:col>
      <xdr:colOff>1047750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190</xdr:row>
      <xdr:rowOff>9525</xdr:rowOff>
    </xdr:from>
    <xdr:to>
      <xdr:col>5</xdr:col>
      <xdr:colOff>1181100</xdr:colOff>
      <xdr:row>194</xdr:row>
      <xdr:rowOff>381000</xdr:rowOff>
    </xdr:to>
    <xdr:pic>
      <xdr:nvPicPr>
        <xdr:cNvPr id="5" name="Imagem 10" descr="Planilha Controle Financeiro 2014 _pesso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0450" y="302133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204</xdr:row>
      <xdr:rowOff>180975</xdr:rowOff>
    </xdr:from>
    <xdr:to>
      <xdr:col>7</xdr:col>
      <xdr:colOff>400050</xdr:colOff>
      <xdr:row>210</xdr:row>
      <xdr:rowOff>47625</xdr:rowOff>
    </xdr:to>
    <xdr:pic>
      <xdr:nvPicPr>
        <xdr:cNvPr id="7" name="Imagem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29374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20</xdr:row>
      <xdr:rowOff>76200</xdr:rowOff>
    </xdr:from>
    <xdr:to>
      <xdr:col>12</xdr:col>
      <xdr:colOff>428625</xdr:colOff>
      <xdr:row>31</xdr:row>
      <xdr:rowOff>114300</xdr:rowOff>
    </xdr:to>
    <xdr:graphicFrame>
      <xdr:nvGraphicFramePr>
        <xdr:cNvPr id="1" name="Gráfico 6"/>
        <xdr:cNvGraphicFramePr/>
      </xdr:nvGraphicFramePr>
      <xdr:xfrm>
        <a:off x="4276725" y="3505200"/>
        <a:ext cx="39243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20</xdr:row>
      <xdr:rowOff>76200</xdr:rowOff>
    </xdr:from>
    <xdr:to>
      <xdr:col>4</xdr:col>
      <xdr:colOff>581025</xdr:colOff>
      <xdr:row>31</xdr:row>
      <xdr:rowOff>114300</xdr:rowOff>
    </xdr:to>
    <xdr:graphicFrame>
      <xdr:nvGraphicFramePr>
        <xdr:cNvPr id="2" name="Gráfico 7"/>
        <xdr:cNvGraphicFramePr/>
      </xdr:nvGraphicFramePr>
      <xdr:xfrm>
        <a:off x="171450" y="3505200"/>
        <a:ext cx="391477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2</xdr:row>
      <xdr:rowOff>28575</xdr:rowOff>
    </xdr:from>
    <xdr:to>
      <xdr:col>12</xdr:col>
      <xdr:colOff>400050</xdr:colOff>
      <xdr:row>19</xdr:row>
      <xdr:rowOff>114300</xdr:rowOff>
    </xdr:to>
    <xdr:graphicFrame>
      <xdr:nvGraphicFramePr>
        <xdr:cNvPr id="3" name="Gráfico 8"/>
        <xdr:cNvGraphicFramePr/>
      </xdr:nvGraphicFramePr>
      <xdr:xfrm>
        <a:off x="171450" y="514350"/>
        <a:ext cx="80010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257175</xdr:colOff>
      <xdr:row>0</xdr:row>
      <xdr:rowOff>76200</xdr:rowOff>
    </xdr:from>
    <xdr:to>
      <xdr:col>12</xdr:col>
      <xdr:colOff>485775</xdr:colOff>
      <xdr:row>0</xdr:row>
      <xdr:rowOff>304800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9975" y="762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381000</xdr:colOff>
      <xdr:row>33</xdr:row>
      <xdr:rowOff>47625</xdr:rowOff>
    </xdr:from>
    <xdr:to>
      <xdr:col>9</xdr:col>
      <xdr:colOff>352425</xdr:colOff>
      <xdr:row>38</xdr:row>
      <xdr:rowOff>114300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19300" y="5514975"/>
          <a:ext cx="427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2124075</xdr:colOff>
      <xdr:row>2</xdr:row>
      <xdr:rowOff>9525</xdr:rowOff>
    </xdr:from>
    <xdr:to>
      <xdr:col>2</xdr:col>
      <xdr:colOff>0</xdr:colOff>
      <xdr:row>3</xdr:row>
      <xdr:rowOff>9525</xdr:rowOff>
    </xdr:to>
    <xdr:pic>
      <xdr:nvPicPr>
        <xdr:cNvPr id="1" name="Imagem 7" descr="Inici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23875"/>
          <a:ext cx="590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323850</xdr:colOff>
      <xdr:row>49</xdr:row>
      <xdr:rowOff>0</xdr:rowOff>
    </xdr:from>
    <xdr:to>
      <xdr:col>8</xdr:col>
      <xdr:colOff>914400</xdr:colOff>
      <xdr:row>53</xdr:row>
      <xdr:rowOff>47625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7572375"/>
          <a:ext cx="4276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523875</xdr:colOff>
      <xdr:row>49</xdr:row>
      <xdr:rowOff>19050</xdr:rowOff>
    </xdr:from>
    <xdr:to>
      <xdr:col>24</xdr:col>
      <xdr:colOff>1123950</xdr:colOff>
      <xdr:row>53</xdr:row>
      <xdr:rowOff>57150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68300" y="7591425"/>
          <a:ext cx="428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PageLayoutView="0" workbookViewId="0" topLeftCell="A1">
      <selection activeCell="C6" sqref="C6:D6"/>
    </sheetView>
  </sheetViews>
  <sheetFormatPr defaultColWidth="0" defaultRowHeight="12.75" zeroHeight="1"/>
  <cols>
    <col min="1" max="1" width="7.7109375" style="62" customWidth="1"/>
    <col min="2" max="2" width="12.7109375" style="62" customWidth="1"/>
    <col min="3" max="3" width="7.7109375" style="62" customWidth="1"/>
    <col min="4" max="4" width="12.7109375" style="62" customWidth="1"/>
    <col min="5" max="5" width="7.7109375" style="62" customWidth="1"/>
    <col min="6" max="6" width="12.7109375" style="62" customWidth="1"/>
    <col min="7" max="7" width="7.7109375" style="62" customWidth="1"/>
    <col min="8" max="8" width="12.7109375" style="62" customWidth="1"/>
    <col min="9" max="9" width="7.57421875" style="62" customWidth="1"/>
    <col min="10" max="10" width="0.13671875" style="62" customWidth="1"/>
    <col min="11" max="16384" width="0" style="62" hidden="1" customWidth="1"/>
  </cols>
  <sheetData>
    <row r="1" spans="1:15" s="59" customFormat="1" ht="12.75" customHeight="1">
      <c r="A1" s="277"/>
      <c r="B1" s="278"/>
      <c r="C1" s="278"/>
      <c r="D1" s="278"/>
      <c r="E1" s="278"/>
      <c r="F1" s="278"/>
      <c r="G1" s="278"/>
      <c r="H1" s="278"/>
      <c r="I1" s="279"/>
      <c r="O1" s="239"/>
    </row>
    <row r="2" spans="1:15" s="59" customFormat="1" ht="12.75" customHeight="1">
      <c r="A2" s="280"/>
      <c r="B2" s="281"/>
      <c r="C2" s="281"/>
      <c r="D2" s="281"/>
      <c r="E2" s="281"/>
      <c r="F2" s="281"/>
      <c r="G2" s="281"/>
      <c r="H2" s="281"/>
      <c r="I2" s="282"/>
      <c r="O2" s="239"/>
    </row>
    <row r="3" spans="1:15" s="59" customFormat="1" ht="12.75" customHeight="1">
      <c r="A3" s="280"/>
      <c r="B3" s="281"/>
      <c r="C3" s="281"/>
      <c r="D3" s="281"/>
      <c r="E3" s="281"/>
      <c r="F3" s="281"/>
      <c r="G3" s="281"/>
      <c r="H3" s="281"/>
      <c r="I3" s="282"/>
      <c r="O3" s="239"/>
    </row>
    <row r="4" spans="1:15" s="59" customFormat="1" ht="30.75" customHeight="1" thickBot="1">
      <c r="A4" s="280"/>
      <c r="B4" s="281"/>
      <c r="C4" s="281"/>
      <c r="D4" s="281"/>
      <c r="E4" s="281"/>
      <c r="F4" s="281"/>
      <c r="G4" s="281"/>
      <c r="H4" s="281"/>
      <c r="I4" s="282"/>
      <c r="O4" s="239"/>
    </row>
    <row r="5" spans="1:15" s="60" customFormat="1" ht="6" customHeight="1">
      <c r="A5" s="284"/>
      <c r="B5" s="285"/>
      <c r="C5" s="285"/>
      <c r="D5" s="285"/>
      <c r="E5" s="285"/>
      <c r="F5" s="285"/>
      <c r="G5" s="285"/>
      <c r="H5" s="156"/>
      <c r="I5" s="157"/>
      <c r="O5" s="240"/>
    </row>
    <row r="6" spans="1:15" s="60" customFormat="1" ht="12.75">
      <c r="A6" s="265" t="s">
        <v>69</v>
      </c>
      <c r="B6" s="266"/>
      <c r="C6" s="288" t="s">
        <v>153</v>
      </c>
      <c r="D6" s="288"/>
      <c r="E6" s="260"/>
      <c r="F6" s="267"/>
      <c r="G6" s="267"/>
      <c r="H6" s="286"/>
      <c r="I6" s="287"/>
      <c r="O6" s="240"/>
    </row>
    <row r="7" spans="1:15" s="60" customFormat="1" ht="4.5" customHeight="1">
      <c r="A7" s="265"/>
      <c r="B7" s="283"/>
      <c r="C7" s="283"/>
      <c r="D7" s="283"/>
      <c r="E7" s="283"/>
      <c r="F7" s="283"/>
      <c r="G7" s="283"/>
      <c r="H7" s="158"/>
      <c r="I7" s="159"/>
      <c r="O7" s="240"/>
    </row>
    <row r="8" spans="1:15" s="60" customFormat="1" ht="12.75">
      <c r="A8" s="265" t="s">
        <v>148</v>
      </c>
      <c r="B8" s="266"/>
      <c r="C8" s="266"/>
      <c r="D8" s="266"/>
      <c r="E8" s="266"/>
      <c r="F8" s="266"/>
      <c r="G8" s="266"/>
      <c r="H8" s="266"/>
      <c r="I8" s="271"/>
      <c r="O8" s="240"/>
    </row>
    <row r="9" spans="1:15" s="60" customFormat="1" ht="12.75">
      <c r="A9" s="265" t="s">
        <v>70</v>
      </c>
      <c r="B9" s="266"/>
      <c r="C9" s="266"/>
      <c r="D9" s="266"/>
      <c r="E9" s="266"/>
      <c r="F9" s="266"/>
      <c r="G9" s="266"/>
      <c r="H9" s="266"/>
      <c r="I9" s="271"/>
      <c r="O9" s="240"/>
    </row>
    <row r="10" spans="1:15" s="60" customFormat="1" ht="12.75">
      <c r="A10" s="265" t="s">
        <v>71</v>
      </c>
      <c r="B10" s="266"/>
      <c r="C10" s="266"/>
      <c r="D10" s="266"/>
      <c r="E10" s="266"/>
      <c r="F10" s="266"/>
      <c r="G10" s="266"/>
      <c r="H10" s="266"/>
      <c r="I10" s="271"/>
      <c r="O10" s="240"/>
    </row>
    <row r="11" spans="1:15" s="60" customFormat="1" ht="6" customHeight="1">
      <c r="A11" s="265"/>
      <c r="B11" s="283"/>
      <c r="C11" s="283"/>
      <c r="D11" s="283"/>
      <c r="E11" s="283"/>
      <c r="F11" s="283"/>
      <c r="G11" s="283"/>
      <c r="H11" s="158"/>
      <c r="I11" s="160"/>
      <c r="O11" s="240"/>
    </row>
    <row r="12" spans="1:15" s="60" customFormat="1" ht="12.75">
      <c r="A12" s="265" t="s">
        <v>72</v>
      </c>
      <c r="B12" s="266"/>
      <c r="C12" s="266"/>
      <c r="D12" s="266"/>
      <c r="E12" s="266"/>
      <c r="F12" s="266"/>
      <c r="G12" s="266"/>
      <c r="H12" s="266"/>
      <c r="I12" s="271"/>
      <c r="O12" s="240"/>
    </row>
    <row r="13" spans="1:15" s="60" customFormat="1" ht="12.75">
      <c r="A13" s="265" t="s">
        <v>73</v>
      </c>
      <c r="B13" s="266"/>
      <c r="C13" s="266"/>
      <c r="D13" s="266"/>
      <c r="E13" s="266"/>
      <c r="F13" s="266"/>
      <c r="G13" s="266"/>
      <c r="H13" s="266"/>
      <c r="I13" s="271"/>
      <c r="O13" s="240"/>
    </row>
    <row r="14" spans="1:15" s="60" customFormat="1" ht="12.75">
      <c r="A14" s="265" t="s">
        <v>74</v>
      </c>
      <c r="B14" s="266"/>
      <c r="C14" s="266"/>
      <c r="D14" s="266"/>
      <c r="E14" s="266"/>
      <c r="F14" s="266"/>
      <c r="G14" s="266"/>
      <c r="H14" s="266"/>
      <c r="I14" s="271"/>
      <c r="O14" s="240"/>
    </row>
    <row r="15" spans="1:15" s="60" customFormat="1" ht="12.75">
      <c r="A15" s="265" t="s">
        <v>75</v>
      </c>
      <c r="B15" s="266"/>
      <c r="C15" s="266"/>
      <c r="D15" s="266"/>
      <c r="E15" s="266"/>
      <c r="F15" s="266"/>
      <c r="G15" s="266"/>
      <c r="H15" s="266"/>
      <c r="I15" s="271"/>
      <c r="O15" s="240"/>
    </row>
    <row r="16" spans="1:15" s="60" customFormat="1" ht="6" customHeight="1" thickBot="1">
      <c r="A16" s="272"/>
      <c r="B16" s="273"/>
      <c r="C16" s="273"/>
      <c r="D16" s="273"/>
      <c r="E16" s="273"/>
      <c r="F16" s="273"/>
      <c r="G16" s="273"/>
      <c r="H16" s="161"/>
      <c r="I16" s="162"/>
      <c r="O16" s="240"/>
    </row>
    <row r="17" spans="1:15" s="61" customFormat="1" ht="7.5" customHeight="1" thickBot="1">
      <c r="A17" s="243"/>
      <c r="B17" s="244"/>
      <c r="C17" s="244"/>
      <c r="D17" s="244"/>
      <c r="E17" s="244"/>
      <c r="F17" s="244"/>
      <c r="G17" s="244"/>
      <c r="H17" s="244"/>
      <c r="I17" s="245"/>
      <c r="O17" s="241"/>
    </row>
    <row r="18" spans="1:15" s="61" customFormat="1" ht="15" customHeight="1" thickBot="1">
      <c r="A18" s="257"/>
      <c r="B18" s="261" t="s">
        <v>76</v>
      </c>
      <c r="C18" s="262"/>
      <c r="D18" s="261" t="s">
        <v>77</v>
      </c>
      <c r="E18" s="262"/>
      <c r="F18" s="261" t="s">
        <v>78</v>
      </c>
      <c r="G18" s="263"/>
      <c r="H18" s="261" t="s">
        <v>79</v>
      </c>
      <c r="I18" s="259"/>
      <c r="K18" s="152"/>
      <c r="L18" s="152"/>
      <c r="M18" s="152"/>
      <c r="N18" s="152"/>
      <c r="O18" s="241"/>
    </row>
    <row r="19" spans="1:15" s="61" customFormat="1" ht="7.5" customHeight="1" thickBot="1">
      <c r="A19" s="257"/>
      <c r="B19" s="262"/>
      <c r="C19" s="262"/>
      <c r="D19" s="262"/>
      <c r="E19" s="262"/>
      <c r="F19" s="262"/>
      <c r="G19" s="262"/>
      <c r="H19" s="262"/>
      <c r="I19" s="259"/>
      <c r="O19" s="241"/>
    </row>
    <row r="20" spans="1:15" s="61" customFormat="1" ht="15" customHeight="1" thickBot="1">
      <c r="A20" s="257"/>
      <c r="B20" s="261" t="s">
        <v>80</v>
      </c>
      <c r="C20" s="262"/>
      <c r="D20" s="261" t="s">
        <v>81</v>
      </c>
      <c r="E20" s="263"/>
      <c r="F20" s="261" t="s">
        <v>82</v>
      </c>
      <c r="G20" s="262"/>
      <c r="H20" s="261" t="s">
        <v>83</v>
      </c>
      <c r="I20" s="259"/>
      <c r="O20" s="241"/>
    </row>
    <row r="21" spans="1:15" s="61" customFormat="1" ht="7.5" customHeight="1" thickBot="1">
      <c r="A21" s="257"/>
      <c r="B21" s="262"/>
      <c r="C21" s="262"/>
      <c r="D21" s="262"/>
      <c r="E21" s="262"/>
      <c r="F21" s="262"/>
      <c r="G21" s="262"/>
      <c r="H21" s="262"/>
      <c r="I21" s="259"/>
      <c r="O21" s="241"/>
    </row>
    <row r="22" spans="1:15" s="61" customFormat="1" ht="15" customHeight="1" thickBot="1">
      <c r="A22" s="257"/>
      <c r="B22" s="261" t="s">
        <v>84</v>
      </c>
      <c r="C22" s="263"/>
      <c r="D22" s="261" t="s">
        <v>85</v>
      </c>
      <c r="E22" s="262"/>
      <c r="F22" s="261" t="s">
        <v>86</v>
      </c>
      <c r="G22" s="262"/>
      <c r="H22" s="261" t="s">
        <v>87</v>
      </c>
      <c r="I22" s="259"/>
      <c r="O22" s="241"/>
    </row>
    <row r="23" spans="1:15" s="61" customFormat="1" ht="7.5" customHeight="1" thickBot="1">
      <c r="A23" s="257"/>
      <c r="B23" s="262"/>
      <c r="C23" s="262"/>
      <c r="D23" s="262"/>
      <c r="E23" s="262"/>
      <c r="F23" s="262"/>
      <c r="G23" s="262"/>
      <c r="H23" s="262"/>
      <c r="I23" s="259"/>
      <c r="O23" s="241"/>
    </row>
    <row r="24" spans="1:15" s="61" customFormat="1" ht="15" customHeight="1" thickBot="1">
      <c r="A24" s="257"/>
      <c r="B24" s="268" t="s">
        <v>137</v>
      </c>
      <c r="C24" s="269"/>
      <c r="D24" s="269"/>
      <c r="E24" s="269"/>
      <c r="F24" s="269"/>
      <c r="G24" s="269"/>
      <c r="H24" s="270"/>
      <c r="I24" s="259"/>
      <c r="O24" s="241"/>
    </row>
    <row r="25" spans="1:15" s="61" customFormat="1" ht="7.5" customHeight="1" thickBot="1">
      <c r="A25" s="274"/>
      <c r="B25" s="275"/>
      <c r="C25" s="275"/>
      <c r="D25" s="275"/>
      <c r="E25" s="275"/>
      <c r="F25" s="275"/>
      <c r="G25" s="275"/>
      <c r="H25" s="275"/>
      <c r="I25" s="276"/>
      <c r="O25" s="241"/>
    </row>
    <row r="26" spans="1:15" s="61" customFormat="1" ht="15" customHeight="1" thickBot="1">
      <c r="A26" s="257"/>
      <c r="B26" s="258"/>
      <c r="C26" s="258"/>
      <c r="D26" s="258"/>
      <c r="E26" s="258"/>
      <c r="F26" s="268" t="s">
        <v>88</v>
      </c>
      <c r="G26" s="269"/>
      <c r="H26" s="270"/>
      <c r="I26" s="259"/>
      <c r="O26" s="241"/>
    </row>
    <row r="27" spans="1:15" s="61" customFormat="1" ht="7.5" customHeight="1" thickBot="1">
      <c r="A27" s="246"/>
      <c r="B27" s="247"/>
      <c r="C27" s="247"/>
      <c r="D27" s="247"/>
      <c r="E27" s="247"/>
      <c r="F27" s="247"/>
      <c r="G27" s="247"/>
      <c r="H27" s="247"/>
      <c r="I27" s="248"/>
      <c r="O27" s="241"/>
    </row>
    <row r="28" spans="1:15" s="63" customFormat="1" ht="3" customHeight="1" thickBot="1">
      <c r="A28" s="163"/>
      <c r="B28" s="164"/>
      <c r="C28" s="164"/>
      <c r="D28" s="164"/>
      <c r="E28" s="164"/>
      <c r="F28" s="164"/>
      <c r="G28" s="164"/>
      <c r="H28" s="164"/>
      <c r="I28" s="165"/>
      <c r="O28" s="242"/>
    </row>
    <row r="29" spans="1:15" s="59" customFormat="1" ht="12.75" customHeight="1">
      <c r="A29" s="289"/>
      <c r="B29" s="290"/>
      <c r="C29" s="290"/>
      <c r="D29" s="290"/>
      <c r="E29" s="290"/>
      <c r="F29" s="290"/>
      <c r="G29" s="290"/>
      <c r="H29" s="290"/>
      <c r="I29" s="291"/>
      <c r="O29" s="239"/>
    </row>
    <row r="30" spans="1:15" s="59" customFormat="1" ht="12.75" customHeight="1">
      <c r="A30" s="292"/>
      <c r="B30" s="293"/>
      <c r="C30" s="293"/>
      <c r="D30" s="293"/>
      <c r="E30" s="293"/>
      <c r="F30" s="293"/>
      <c r="G30" s="293"/>
      <c r="H30" s="293"/>
      <c r="I30" s="294"/>
      <c r="O30" s="239"/>
    </row>
    <row r="31" spans="1:15" s="59" customFormat="1" ht="12.75" customHeight="1">
      <c r="A31" s="292"/>
      <c r="B31" s="293"/>
      <c r="C31" s="293"/>
      <c r="D31" s="293"/>
      <c r="E31" s="293"/>
      <c r="F31" s="293"/>
      <c r="G31" s="293"/>
      <c r="H31" s="293"/>
      <c r="I31" s="294"/>
      <c r="O31" s="239"/>
    </row>
    <row r="32" spans="1:15" s="59" customFormat="1" ht="30.75" customHeight="1" thickBot="1">
      <c r="A32" s="295"/>
      <c r="B32" s="296"/>
      <c r="C32" s="296"/>
      <c r="D32" s="296"/>
      <c r="E32" s="296"/>
      <c r="F32" s="296"/>
      <c r="G32" s="296"/>
      <c r="H32" s="296"/>
      <c r="I32" s="297"/>
      <c r="O32" s="239"/>
    </row>
    <row r="33" s="60" customFormat="1" ht="0" customHeight="1" hidden="1">
      <c r="O33" s="240"/>
    </row>
    <row r="34" ht="12.75" hidden="1">
      <c r="O34" s="239"/>
    </row>
    <row r="35" ht="12.75" hidden="1">
      <c r="O35" s="239"/>
    </row>
    <row r="36" ht="12.75" hidden="1">
      <c r="O36" s="239"/>
    </row>
    <row r="37" ht="12.75" hidden="1">
      <c r="O37" s="239"/>
    </row>
    <row r="38" ht="12.75" hidden="1">
      <c r="O38" s="239"/>
    </row>
    <row r="39" ht="12.75" hidden="1">
      <c r="O39" s="239"/>
    </row>
    <row r="40" ht="12.75" hidden="1">
      <c r="O40" s="239"/>
    </row>
    <row r="41" ht="12.75" hidden="1">
      <c r="O41" s="239"/>
    </row>
    <row r="42" ht="12.75" hidden="1">
      <c r="O42" s="239"/>
    </row>
    <row r="43" ht="12.75" hidden="1">
      <c r="O43" s="239"/>
    </row>
    <row r="44" ht="12.75" hidden="1">
      <c r="O44" s="239"/>
    </row>
    <row r="45" ht="12.75" hidden="1">
      <c r="O45" s="239"/>
    </row>
    <row r="46" ht="12.75" hidden="1">
      <c r="O46" s="239"/>
    </row>
    <row r="47" ht="12.75" hidden="1">
      <c r="O47" s="239"/>
    </row>
  </sheetData>
  <sheetProtection password="C7BF" sheet="1" objects="1" selectLockedCells="1"/>
  <mergeCells count="23">
    <mergeCell ref="A29:I32"/>
    <mergeCell ref="A11:G11"/>
    <mergeCell ref="A13:I13"/>
    <mergeCell ref="A14:I14"/>
    <mergeCell ref="A15:I15"/>
    <mergeCell ref="F26:H26"/>
    <mergeCell ref="A1:I1"/>
    <mergeCell ref="A2:I2"/>
    <mergeCell ref="A3:I3"/>
    <mergeCell ref="A4:I4"/>
    <mergeCell ref="A8:I8"/>
    <mergeCell ref="A9:I9"/>
    <mergeCell ref="A7:G7"/>
    <mergeCell ref="A5:G5"/>
    <mergeCell ref="H6:I6"/>
    <mergeCell ref="C6:D6"/>
    <mergeCell ref="A6:B6"/>
    <mergeCell ref="F6:G6"/>
    <mergeCell ref="B24:H24"/>
    <mergeCell ref="A12:I12"/>
    <mergeCell ref="A16:G16"/>
    <mergeCell ref="A25:I25"/>
    <mergeCell ref="A10:I10"/>
  </mergeCells>
  <hyperlinks>
    <hyperlink ref="H22" location="'Nov - Dez'!A1" tooltip="Ir para mês de Dezembro" display="Dezembro"/>
    <hyperlink ref="F22" location="'Nov - Dez'!A1" tooltip="Ir para mês de Novembro" display="Novembro"/>
    <hyperlink ref="D22" location="'Set - Out'!A1" tooltip="Ir para mês de Outubro" display="Outubro"/>
    <hyperlink ref="B22" location="'Set - Out'!A1" tooltip="Ir para mês de Setembro" display="Setembro"/>
    <hyperlink ref="D20" location="'Mai - Jun'!A1" tooltip="Ir para mês de Junho" display="Junho"/>
    <hyperlink ref="B20" location="'Mai - Jun'!A1" tooltip="Ir para mês de Maio" display="Maio"/>
    <hyperlink ref="B18" location="'Jan - Fev'!A1" tooltip="Ir para mês de Janeiro" display="Janeiro"/>
    <hyperlink ref="H18" location="'Mar - Abr'!A1" tooltip="Ir para mês de Abril" display="Abril"/>
    <hyperlink ref="H20" location="'Jul - Ago'!A1" tooltip="Ir para mês de Agosto" display="Agosto"/>
    <hyperlink ref="F20" location="'Jul - Ago'!A1" tooltip="Ir para mês de Julho" display="Julho"/>
    <hyperlink ref="F26" location="'Set - Out'!A1" tooltip="Ir para mês de Outubro" display="Outubro"/>
    <hyperlink ref="F18" location="'Mar - Abr'!A1" tooltip="Ir para mês de Março" display="Março"/>
    <hyperlink ref="D18" location="'Jan - Fev'!A1" tooltip="Ir para mês de Fevereiro" display="Fevereiro"/>
    <hyperlink ref="F26:H26" location="Gráficos!A1" tooltip="Ir para mês de Outubro" display="Gráficos Comparativos"/>
    <hyperlink ref="B24:D24" location="'Jan a Dez'!A1" display="Comparativo Jan. a Dez."/>
    <hyperlink ref="B24:H24" location="'Jan a Dez'!A1" display="Comparativo Jan. a Dez."/>
  </hyperlink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1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" sqref="A1:A2"/>
      <selection pane="bottomLeft" activeCell="B2" sqref="B2:B3"/>
    </sheetView>
  </sheetViews>
  <sheetFormatPr defaultColWidth="0.2890625" defaultRowHeight="12.75" zeroHeight="1"/>
  <cols>
    <col min="1" max="1" width="0.5625" style="4" customWidth="1"/>
    <col min="2" max="2" width="52.7109375" style="4" bestFit="1" customWidth="1"/>
    <col min="3" max="3" width="0.71875" style="4" customWidth="1"/>
    <col min="4" max="4" width="18.7109375" style="4" bestFit="1" customWidth="1"/>
    <col min="5" max="5" width="18.7109375" style="4" customWidth="1"/>
    <col min="6" max="6" width="18.00390625" style="4" customWidth="1"/>
    <col min="7" max="7" width="0.71875" style="4" customWidth="1"/>
    <col min="8" max="8" width="18.7109375" style="4" bestFit="1" customWidth="1"/>
    <col min="9" max="9" width="18.7109375" style="4" customWidth="1"/>
    <col min="10" max="10" width="18.00390625" style="4" customWidth="1"/>
    <col min="11" max="11" width="0.71875" style="4" customWidth="1"/>
    <col min="12" max="255" width="0" style="4" hidden="1" customWidth="1"/>
    <col min="256" max="16384" width="0.2890625" style="4" customWidth="1"/>
  </cols>
  <sheetData>
    <row r="1" spans="1:15" ht="3.75" customHeight="1" thickBot="1">
      <c r="A1" s="1"/>
      <c r="B1" s="31"/>
      <c r="C1" s="31"/>
      <c r="D1" s="31"/>
      <c r="E1" s="31"/>
      <c r="F1" s="31"/>
      <c r="G1" s="3"/>
      <c r="H1" s="31"/>
      <c r="I1" s="31"/>
      <c r="J1" s="31"/>
      <c r="K1" s="3"/>
      <c r="O1" s="48"/>
    </row>
    <row r="2" spans="1:15" ht="21.75" customHeight="1">
      <c r="A2" s="5"/>
      <c r="B2" s="395" t="s">
        <v>151</v>
      </c>
      <c r="C2" s="6"/>
      <c r="D2" s="397" t="s">
        <v>76</v>
      </c>
      <c r="E2" s="398"/>
      <c r="F2" s="385"/>
      <c r="G2" s="3"/>
      <c r="H2" s="397" t="s">
        <v>77</v>
      </c>
      <c r="I2" s="398"/>
      <c r="J2" s="385"/>
      <c r="K2" s="7"/>
      <c r="O2" s="48"/>
    </row>
    <row r="3" spans="1:15" ht="19.5" customHeight="1" thickBot="1">
      <c r="A3" s="5"/>
      <c r="B3" s="396"/>
      <c r="C3" s="5"/>
      <c r="D3" s="399"/>
      <c r="E3" s="400"/>
      <c r="F3" s="370"/>
      <c r="G3" s="7"/>
      <c r="H3" s="399"/>
      <c r="I3" s="400"/>
      <c r="J3" s="370"/>
      <c r="K3" s="7"/>
      <c r="O3" s="48"/>
    </row>
    <row r="4" spans="1:15" s="10" customFormat="1" ht="13.5" thickBot="1">
      <c r="A4" s="5"/>
      <c r="B4" s="8" t="s">
        <v>90</v>
      </c>
      <c r="C4" s="5"/>
      <c r="D4" s="401" t="s">
        <v>153</v>
      </c>
      <c r="E4" s="402"/>
      <c r="F4" s="9" t="s">
        <v>0</v>
      </c>
      <c r="G4" s="7"/>
      <c r="H4" s="401" t="str">
        <f>D4</f>
        <v>Raimundo</v>
      </c>
      <c r="I4" s="402"/>
      <c r="J4" s="9" t="s">
        <v>0</v>
      </c>
      <c r="K4" s="7"/>
      <c r="O4" s="238"/>
    </row>
    <row r="5" spans="1:15" ht="12.75" customHeight="1">
      <c r="A5" s="5"/>
      <c r="B5" s="11" t="s">
        <v>96</v>
      </c>
      <c r="C5" s="5"/>
      <c r="D5" s="359">
        <v>2200</v>
      </c>
      <c r="E5" s="360"/>
      <c r="F5" s="386"/>
      <c r="G5" s="7"/>
      <c r="H5" s="359">
        <v>2200</v>
      </c>
      <c r="I5" s="360"/>
      <c r="J5" s="386"/>
      <c r="K5" s="7"/>
      <c r="O5" s="48"/>
    </row>
    <row r="6" spans="1:15" ht="12.75">
      <c r="A6" s="5"/>
      <c r="B6" s="11" t="s">
        <v>97</v>
      </c>
      <c r="C6" s="5"/>
      <c r="D6" s="359"/>
      <c r="E6" s="360"/>
      <c r="F6" s="369"/>
      <c r="G6" s="7"/>
      <c r="H6" s="359"/>
      <c r="I6" s="360"/>
      <c r="J6" s="369"/>
      <c r="K6" s="7"/>
      <c r="O6" s="48"/>
    </row>
    <row r="7" spans="1:15" ht="12.75">
      <c r="A7" s="5"/>
      <c r="B7" s="11" t="s">
        <v>98</v>
      </c>
      <c r="C7" s="5"/>
      <c r="D7" s="359"/>
      <c r="E7" s="360"/>
      <c r="F7" s="369"/>
      <c r="G7" s="7"/>
      <c r="H7" s="359"/>
      <c r="I7" s="360"/>
      <c r="J7" s="369"/>
      <c r="K7" s="7"/>
      <c r="O7" s="48"/>
    </row>
    <row r="8" spans="1:15" ht="12.75">
      <c r="A8" s="5"/>
      <c r="B8" s="12"/>
      <c r="C8" s="5"/>
      <c r="D8" s="359"/>
      <c r="E8" s="360"/>
      <c r="F8" s="369"/>
      <c r="G8" s="7"/>
      <c r="H8" s="359"/>
      <c r="I8" s="360"/>
      <c r="J8" s="369"/>
      <c r="K8" s="7"/>
      <c r="O8" s="48"/>
    </row>
    <row r="9" spans="1:15" ht="13.5" thickBot="1">
      <c r="A9" s="5"/>
      <c r="B9" s="12"/>
      <c r="C9" s="5"/>
      <c r="D9" s="405"/>
      <c r="E9" s="406"/>
      <c r="F9" s="369"/>
      <c r="G9" s="7"/>
      <c r="H9" s="405"/>
      <c r="I9" s="406"/>
      <c r="J9" s="369"/>
      <c r="K9" s="7"/>
      <c r="O9" s="48"/>
    </row>
    <row r="10" spans="1:15" ht="13.5" thickBot="1">
      <c r="A10" s="5"/>
      <c r="B10" s="64" t="s">
        <v>1</v>
      </c>
      <c r="C10" s="5"/>
      <c r="D10" s="407"/>
      <c r="E10" s="408"/>
      <c r="F10" s="370"/>
      <c r="G10" s="7"/>
      <c r="H10" s="407"/>
      <c r="I10" s="408"/>
      <c r="J10" s="370"/>
      <c r="K10" s="7"/>
      <c r="O10" s="48"/>
    </row>
    <row r="11" spans="1:15" ht="13.5" thickBot="1">
      <c r="A11" s="5"/>
      <c r="B11" s="14" t="s">
        <v>2</v>
      </c>
      <c r="C11" s="5"/>
      <c r="D11" s="403">
        <f>D5+D6+D7+D8+D9-D10</f>
        <v>2200</v>
      </c>
      <c r="E11" s="404"/>
      <c r="F11" s="166"/>
      <c r="G11" s="7"/>
      <c r="H11" s="403">
        <f>H5+H6+H7+H8+H9-H10</f>
        <v>2200</v>
      </c>
      <c r="I11" s="404"/>
      <c r="J11" s="166"/>
      <c r="K11" s="7"/>
      <c r="O11" s="48"/>
    </row>
    <row r="12" spans="1:15" ht="19.5" customHeight="1" thickBot="1">
      <c r="A12" s="5"/>
      <c r="B12" s="409" t="s">
        <v>3</v>
      </c>
      <c r="C12" s="410"/>
      <c r="D12" s="410"/>
      <c r="E12" s="410"/>
      <c r="F12" s="410"/>
      <c r="G12" s="410"/>
      <c r="H12" s="410"/>
      <c r="I12" s="410"/>
      <c r="J12" s="411"/>
      <c r="K12" s="7"/>
      <c r="O12" s="48"/>
    </row>
    <row r="13" spans="1:15" ht="26.25" thickBot="1">
      <c r="A13" s="5"/>
      <c r="B13" s="255" t="s">
        <v>4</v>
      </c>
      <c r="C13" s="1"/>
      <c r="D13" s="357" t="s">
        <v>113</v>
      </c>
      <c r="E13" s="358"/>
      <c r="F13" s="16" t="s">
        <v>5</v>
      </c>
      <c r="G13" s="3"/>
      <c r="H13" s="357" t="s">
        <v>113</v>
      </c>
      <c r="I13" s="358"/>
      <c r="J13" s="16" t="s">
        <v>5</v>
      </c>
      <c r="K13" s="7"/>
      <c r="O13" s="48"/>
    </row>
    <row r="14" spans="1:15" ht="12.75" customHeight="1">
      <c r="A14" s="5"/>
      <c r="B14" s="17" t="s">
        <v>6</v>
      </c>
      <c r="C14" s="21"/>
      <c r="D14" s="391"/>
      <c r="E14" s="392"/>
      <c r="F14" s="337">
        <f>IF(D28=0,"",D28/D130)</f>
        <v>0.4329004329004329</v>
      </c>
      <c r="G14" s="7"/>
      <c r="H14" s="391"/>
      <c r="I14" s="392"/>
      <c r="J14" s="337">
        <f>IF(H28=0,"",H28/H130)</f>
        <v>0.410958904109589</v>
      </c>
      <c r="K14" s="7"/>
      <c r="O14" s="48"/>
    </row>
    <row r="15" spans="1:15" ht="12.75" customHeight="1">
      <c r="A15" s="5"/>
      <c r="B15" s="11" t="s">
        <v>7</v>
      </c>
      <c r="C15" s="21"/>
      <c r="D15" s="359">
        <v>200</v>
      </c>
      <c r="E15" s="360"/>
      <c r="F15" s="338"/>
      <c r="G15" s="7"/>
      <c r="H15" s="359">
        <v>200</v>
      </c>
      <c r="I15" s="360"/>
      <c r="J15" s="338"/>
      <c r="K15" s="7"/>
      <c r="O15" s="48"/>
    </row>
    <row r="16" spans="1:15" ht="12.75" customHeight="1">
      <c r="A16" s="5"/>
      <c r="B16" s="11" t="s">
        <v>8</v>
      </c>
      <c r="C16" s="21"/>
      <c r="D16" s="359"/>
      <c r="E16" s="360"/>
      <c r="F16" s="338"/>
      <c r="G16" s="7"/>
      <c r="H16" s="359"/>
      <c r="I16" s="360"/>
      <c r="J16" s="338"/>
      <c r="K16" s="7"/>
      <c r="O16" s="48"/>
    </row>
    <row r="17" spans="1:15" ht="12.75" customHeight="1">
      <c r="A17" s="5"/>
      <c r="B17" s="11" t="s">
        <v>9</v>
      </c>
      <c r="C17" s="21"/>
      <c r="D17" s="359">
        <v>100</v>
      </c>
      <c r="E17" s="360"/>
      <c r="F17" s="338"/>
      <c r="G17" s="7"/>
      <c r="H17" s="359">
        <v>100</v>
      </c>
      <c r="I17" s="360"/>
      <c r="J17" s="338"/>
      <c r="K17" s="7"/>
      <c r="O17" s="48"/>
    </row>
    <row r="18" spans="1:15" ht="12.75" customHeight="1">
      <c r="A18" s="5"/>
      <c r="B18" s="11" t="s">
        <v>10</v>
      </c>
      <c r="C18" s="21"/>
      <c r="D18" s="359"/>
      <c r="E18" s="360"/>
      <c r="F18" s="338"/>
      <c r="G18" s="7"/>
      <c r="H18" s="359"/>
      <c r="I18" s="360"/>
      <c r="J18" s="338"/>
      <c r="K18" s="7"/>
      <c r="O18" s="48"/>
    </row>
    <row r="19" spans="1:15" ht="12.75" customHeight="1">
      <c r="A19" s="5"/>
      <c r="B19" s="11" t="s">
        <v>11</v>
      </c>
      <c r="C19" s="21"/>
      <c r="D19" s="359"/>
      <c r="E19" s="360"/>
      <c r="F19" s="338"/>
      <c r="G19" s="7"/>
      <c r="H19" s="359"/>
      <c r="I19" s="360"/>
      <c r="J19" s="338"/>
      <c r="K19" s="7"/>
      <c r="O19" s="48"/>
    </row>
    <row r="20" spans="1:15" ht="12.75" customHeight="1">
      <c r="A20" s="5"/>
      <c r="B20" s="11" t="s">
        <v>12</v>
      </c>
      <c r="C20" s="21"/>
      <c r="D20" s="359"/>
      <c r="E20" s="360"/>
      <c r="F20" s="338"/>
      <c r="G20" s="7"/>
      <c r="H20" s="359"/>
      <c r="I20" s="360"/>
      <c r="J20" s="338"/>
      <c r="K20" s="7"/>
      <c r="O20" s="48"/>
    </row>
    <row r="21" spans="1:15" ht="12.75" customHeight="1">
      <c r="A21" s="5"/>
      <c r="B21" s="11" t="s">
        <v>13</v>
      </c>
      <c r="C21" s="21"/>
      <c r="D21" s="359">
        <v>600</v>
      </c>
      <c r="E21" s="360"/>
      <c r="F21" s="338"/>
      <c r="G21" s="7"/>
      <c r="H21" s="359">
        <v>600</v>
      </c>
      <c r="I21" s="360"/>
      <c r="J21" s="338"/>
      <c r="K21" s="7"/>
      <c r="O21" s="48"/>
    </row>
    <row r="22" spans="1:15" ht="12.75" customHeight="1">
      <c r="A22" s="5"/>
      <c r="B22" s="11" t="s">
        <v>101</v>
      </c>
      <c r="C22" s="21"/>
      <c r="D22" s="359"/>
      <c r="E22" s="360"/>
      <c r="F22" s="338"/>
      <c r="G22" s="7"/>
      <c r="H22" s="359"/>
      <c r="I22" s="360"/>
      <c r="J22" s="338"/>
      <c r="K22" s="7"/>
      <c r="O22" s="48"/>
    </row>
    <row r="23" spans="1:15" ht="12.75" customHeight="1">
      <c r="A23" s="5"/>
      <c r="B23" s="11" t="s">
        <v>14</v>
      </c>
      <c r="C23" s="21"/>
      <c r="D23" s="359"/>
      <c r="E23" s="360"/>
      <c r="F23" s="338"/>
      <c r="G23" s="7"/>
      <c r="H23" s="359"/>
      <c r="I23" s="360"/>
      <c r="J23" s="338"/>
      <c r="K23" s="7"/>
      <c r="O23" s="48"/>
    </row>
    <row r="24" spans="1:15" ht="12.75" customHeight="1">
      <c r="A24" s="5"/>
      <c r="B24" s="11" t="s">
        <v>15</v>
      </c>
      <c r="C24" s="21"/>
      <c r="D24" s="359"/>
      <c r="E24" s="360"/>
      <c r="F24" s="338"/>
      <c r="G24" s="7"/>
      <c r="H24" s="359"/>
      <c r="I24" s="360"/>
      <c r="J24" s="338"/>
      <c r="K24" s="7"/>
      <c r="O24" s="48"/>
    </row>
    <row r="25" spans="1:15" ht="12.75" customHeight="1">
      <c r="A25" s="5"/>
      <c r="B25" s="12"/>
      <c r="C25" s="21"/>
      <c r="D25" s="359"/>
      <c r="E25" s="360"/>
      <c r="F25" s="338"/>
      <c r="G25" s="7"/>
      <c r="H25" s="359"/>
      <c r="I25" s="360"/>
      <c r="J25" s="338"/>
      <c r="K25" s="7"/>
      <c r="O25" s="48"/>
    </row>
    <row r="26" spans="1:15" ht="12.75" customHeight="1">
      <c r="A26" s="5"/>
      <c r="B26" s="12"/>
      <c r="C26" s="21"/>
      <c r="D26" s="359"/>
      <c r="E26" s="360"/>
      <c r="F26" s="338"/>
      <c r="G26" s="7"/>
      <c r="H26" s="359"/>
      <c r="I26" s="360"/>
      <c r="J26" s="338"/>
      <c r="K26" s="7"/>
      <c r="O26" s="48"/>
    </row>
    <row r="27" spans="1:15" ht="12.75" customHeight="1" thickBot="1">
      <c r="A27" s="5"/>
      <c r="B27" s="12"/>
      <c r="C27" s="21"/>
      <c r="D27" s="405"/>
      <c r="E27" s="406"/>
      <c r="F27" s="339"/>
      <c r="G27" s="7"/>
      <c r="H27" s="405"/>
      <c r="I27" s="406"/>
      <c r="J27" s="339"/>
      <c r="K27" s="7"/>
      <c r="O27" s="48"/>
    </row>
    <row r="28" spans="1:15" ht="12.75" customHeight="1" thickBot="1">
      <c r="A28" s="5"/>
      <c r="B28" s="18" t="s">
        <v>16</v>
      </c>
      <c r="C28" s="27"/>
      <c r="D28" s="412">
        <f>SUM(D14:D27)</f>
        <v>900</v>
      </c>
      <c r="E28" s="413"/>
      <c r="F28" s="57"/>
      <c r="G28" s="28"/>
      <c r="H28" s="412">
        <f>SUM(H14:H27)</f>
        <v>900</v>
      </c>
      <c r="I28" s="413"/>
      <c r="J28" s="57"/>
      <c r="K28" s="7"/>
      <c r="O28" s="48"/>
    </row>
    <row r="29" spans="1:15" ht="3.75" customHeight="1" thickBot="1">
      <c r="A29" s="5"/>
      <c r="B29" s="177"/>
      <c r="C29" s="178"/>
      <c r="D29" s="179"/>
      <c r="E29" s="179"/>
      <c r="F29" s="179"/>
      <c r="G29" s="33"/>
      <c r="H29" s="179"/>
      <c r="I29" s="179"/>
      <c r="J29" s="179"/>
      <c r="K29" s="7"/>
      <c r="O29" s="48"/>
    </row>
    <row r="30" spans="1:15" ht="26.25" thickBot="1">
      <c r="A30" s="5"/>
      <c r="B30" s="256" t="s">
        <v>17</v>
      </c>
      <c r="C30" s="21"/>
      <c r="D30" s="393" t="s">
        <v>113</v>
      </c>
      <c r="E30" s="394"/>
      <c r="F30" s="176" t="s">
        <v>5</v>
      </c>
      <c r="G30" s="7"/>
      <c r="H30" s="393" t="s">
        <v>113</v>
      </c>
      <c r="I30" s="394"/>
      <c r="J30" s="176" t="s">
        <v>5</v>
      </c>
      <c r="K30" s="7"/>
      <c r="O30" s="48"/>
    </row>
    <row r="31" spans="1:15" ht="12.75" customHeight="1">
      <c r="A31" s="5"/>
      <c r="B31" s="17" t="s">
        <v>104</v>
      </c>
      <c r="C31" s="21"/>
      <c r="D31" s="391">
        <v>300</v>
      </c>
      <c r="E31" s="392"/>
      <c r="F31" s="337">
        <f>IF(D39=0,"",D39/D130)</f>
        <v>0.3746993746993747</v>
      </c>
      <c r="G31" s="7"/>
      <c r="H31" s="391">
        <v>290</v>
      </c>
      <c r="I31" s="392"/>
      <c r="J31" s="337">
        <f>IF(H39=0,"",H39/H130)</f>
        <v>0.4063926940639269</v>
      </c>
      <c r="K31" s="7"/>
      <c r="O31" s="48"/>
    </row>
    <row r="32" spans="1:15" ht="12.75" customHeight="1">
      <c r="A32" s="5"/>
      <c r="B32" s="11" t="s">
        <v>18</v>
      </c>
      <c r="C32" s="21"/>
      <c r="D32" s="359">
        <v>479</v>
      </c>
      <c r="E32" s="360"/>
      <c r="F32" s="338"/>
      <c r="G32" s="7"/>
      <c r="H32" s="359">
        <v>600</v>
      </c>
      <c r="I32" s="360"/>
      <c r="J32" s="338"/>
      <c r="K32" s="7"/>
      <c r="O32" s="48"/>
    </row>
    <row r="33" spans="1:15" ht="12.75" customHeight="1">
      <c r="A33" s="5"/>
      <c r="B33" s="11" t="s">
        <v>19</v>
      </c>
      <c r="C33" s="21"/>
      <c r="D33" s="359"/>
      <c r="E33" s="360"/>
      <c r="F33" s="338"/>
      <c r="G33" s="7"/>
      <c r="H33" s="359"/>
      <c r="I33" s="360"/>
      <c r="J33" s="338"/>
      <c r="K33" s="7"/>
      <c r="O33" s="48"/>
    </row>
    <row r="34" spans="1:15" ht="12.75" customHeight="1">
      <c r="A34" s="5"/>
      <c r="B34" s="11" t="s">
        <v>14</v>
      </c>
      <c r="C34" s="21"/>
      <c r="D34" s="359"/>
      <c r="E34" s="360"/>
      <c r="F34" s="338"/>
      <c r="G34" s="7"/>
      <c r="H34" s="359"/>
      <c r="I34" s="360"/>
      <c r="J34" s="338"/>
      <c r="K34" s="7"/>
      <c r="O34" s="48"/>
    </row>
    <row r="35" spans="1:15" ht="12.75" customHeight="1">
      <c r="A35" s="5"/>
      <c r="B35" s="11" t="s">
        <v>15</v>
      </c>
      <c r="C35" s="21"/>
      <c r="D35" s="359"/>
      <c r="E35" s="360"/>
      <c r="F35" s="338"/>
      <c r="G35" s="7"/>
      <c r="H35" s="359"/>
      <c r="I35" s="360"/>
      <c r="J35" s="338"/>
      <c r="K35" s="7"/>
      <c r="O35" s="48"/>
    </row>
    <row r="36" spans="1:15" ht="12.75" customHeight="1">
      <c r="A36" s="5"/>
      <c r="B36" s="12"/>
      <c r="C36" s="21"/>
      <c r="D36" s="359"/>
      <c r="E36" s="360"/>
      <c r="F36" s="338"/>
      <c r="G36" s="7"/>
      <c r="H36" s="359"/>
      <c r="I36" s="360"/>
      <c r="J36" s="338"/>
      <c r="K36" s="7"/>
      <c r="O36" s="48"/>
    </row>
    <row r="37" spans="1:15" ht="12.75" customHeight="1">
      <c r="A37" s="5"/>
      <c r="B37" s="12"/>
      <c r="C37" s="21"/>
      <c r="D37" s="359"/>
      <c r="E37" s="360"/>
      <c r="F37" s="338"/>
      <c r="G37" s="7"/>
      <c r="H37" s="359"/>
      <c r="I37" s="360"/>
      <c r="J37" s="338"/>
      <c r="K37" s="7"/>
      <c r="O37" s="48"/>
    </row>
    <row r="38" spans="1:15" ht="13.5" customHeight="1" thickBot="1">
      <c r="A38" s="5"/>
      <c r="B38" s="13"/>
      <c r="C38" s="21"/>
      <c r="D38" s="405"/>
      <c r="E38" s="406"/>
      <c r="F38" s="339"/>
      <c r="G38" s="7"/>
      <c r="H38" s="405"/>
      <c r="I38" s="406"/>
      <c r="J38" s="339"/>
      <c r="K38" s="7"/>
      <c r="O38" s="48"/>
    </row>
    <row r="39" spans="1:15" ht="13.5" thickBot="1">
      <c r="A39" s="21"/>
      <c r="B39" s="18" t="s">
        <v>20</v>
      </c>
      <c r="C39" s="22"/>
      <c r="D39" s="414">
        <f>SUM(D31:D38)</f>
        <v>779</v>
      </c>
      <c r="E39" s="415"/>
      <c r="F39" s="23"/>
      <c r="G39" s="7"/>
      <c r="H39" s="414">
        <f>SUM(H31:H38)</f>
        <v>890</v>
      </c>
      <c r="I39" s="415"/>
      <c r="J39" s="23"/>
      <c r="K39" s="7"/>
      <c r="O39" s="48"/>
    </row>
    <row r="40" spans="1:15" ht="3.75" customHeight="1" thickBot="1">
      <c r="A40" s="5"/>
      <c r="B40" s="177"/>
      <c r="C40" s="178"/>
      <c r="D40" s="179"/>
      <c r="E40" s="179"/>
      <c r="F40" s="179"/>
      <c r="G40" s="33"/>
      <c r="H40" s="179"/>
      <c r="I40" s="179"/>
      <c r="J40" s="179"/>
      <c r="K40" s="7"/>
      <c r="O40" s="48"/>
    </row>
    <row r="41" spans="1:15" ht="26.25" thickBot="1">
      <c r="A41" s="5"/>
      <c r="B41" s="255" t="s">
        <v>21</v>
      </c>
      <c r="C41" s="1"/>
      <c r="D41" s="357" t="s">
        <v>113</v>
      </c>
      <c r="E41" s="358"/>
      <c r="F41" s="20" t="s">
        <v>5</v>
      </c>
      <c r="G41" s="7"/>
      <c r="H41" s="357" t="s">
        <v>113</v>
      </c>
      <c r="I41" s="358"/>
      <c r="J41" s="20" t="s">
        <v>5</v>
      </c>
      <c r="K41" s="7"/>
      <c r="O41" s="48"/>
    </row>
    <row r="42" spans="1:15" ht="12.75" customHeight="1">
      <c r="A42" s="5"/>
      <c r="B42" s="17" t="s">
        <v>22</v>
      </c>
      <c r="C42" s="21"/>
      <c r="D42" s="391"/>
      <c r="E42" s="392"/>
      <c r="F42" s="337">
        <f>IF(D50=0,"",D50/D130)</f>
      </c>
      <c r="G42" s="7"/>
      <c r="H42" s="391"/>
      <c r="I42" s="392"/>
      <c r="J42" s="337">
        <f>IF(H50=0,"",H50/H130)</f>
      </c>
      <c r="K42" s="7"/>
      <c r="O42" s="48"/>
    </row>
    <row r="43" spans="1:15" ht="12.75" customHeight="1">
      <c r="A43" s="5"/>
      <c r="B43" s="11" t="s">
        <v>23</v>
      </c>
      <c r="C43" s="21"/>
      <c r="D43" s="359"/>
      <c r="E43" s="360"/>
      <c r="F43" s="338"/>
      <c r="G43" s="7"/>
      <c r="H43" s="359"/>
      <c r="I43" s="360"/>
      <c r="J43" s="338"/>
      <c r="K43" s="7"/>
      <c r="O43" s="48"/>
    </row>
    <row r="44" spans="1:15" ht="12.75" customHeight="1">
      <c r="A44" s="5"/>
      <c r="B44" s="11" t="s">
        <v>24</v>
      </c>
      <c r="C44" s="21"/>
      <c r="D44" s="359"/>
      <c r="E44" s="360"/>
      <c r="F44" s="338"/>
      <c r="G44" s="7"/>
      <c r="H44" s="359"/>
      <c r="I44" s="360"/>
      <c r="J44" s="338"/>
      <c r="K44" s="7"/>
      <c r="O44" s="48"/>
    </row>
    <row r="45" spans="1:15" ht="12.75" customHeight="1">
      <c r="A45" s="5"/>
      <c r="B45" s="11" t="s">
        <v>14</v>
      </c>
      <c r="C45" s="21"/>
      <c r="D45" s="359"/>
      <c r="E45" s="360"/>
      <c r="F45" s="338"/>
      <c r="G45" s="7"/>
      <c r="H45" s="359"/>
      <c r="I45" s="360"/>
      <c r="J45" s="338"/>
      <c r="K45" s="7"/>
      <c r="O45" s="48"/>
    </row>
    <row r="46" spans="1:15" ht="12.75" customHeight="1">
      <c r="A46" s="5"/>
      <c r="B46" s="11" t="s">
        <v>15</v>
      </c>
      <c r="C46" s="21"/>
      <c r="D46" s="359"/>
      <c r="E46" s="360"/>
      <c r="F46" s="338"/>
      <c r="G46" s="7"/>
      <c r="H46" s="359"/>
      <c r="I46" s="360"/>
      <c r="J46" s="338"/>
      <c r="K46" s="7"/>
      <c r="O46" s="48"/>
    </row>
    <row r="47" spans="1:15" ht="12.75" customHeight="1">
      <c r="A47" s="5"/>
      <c r="B47" s="12"/>
      <c r="C47" s="21"/>
      <c r="D47" s="359"/>
      <c r="E47" s="360"/>
      <c r="F47" s="338"/>
      <c r="G47" s="7"/>
      <c r="H47" s="359"/>
      <c r="I47" s="360"/>
      <c r="J47" s="338"/>
      <c r="K47" s="7"/>
      <c r="O47" s="48"/>
    </row>
    <row r="48" spans="1:11" ht="12.75" customHeight="1">
      <c r="A48" s="5"/>
      <c r="B48" s="12"/>
      <c r="C48" s="21"/>
      <c r="D48" s="359"/>
      <c r="E48" s="360"/>
      <c r="F48" s="338"/>
      <c r="G48" s="7"/>
      <c r="H48" s="359"/>
      <c r="I48" s="360"/>
      <c r="J48" s="338"/>
      <c r="K48" s="7"/>
    </row>
    <row r="49" spans="1:11" ht="13.5" customHeight="1" thickBot="1">
      <c r="A49" s="5"/>
      <c r="B49" s="13"/>
      <c r="C49" s="21"/>
      <c r="D49" s="405"/>
      <c r="E49" s="406"/>
      <c r="F49" s="339"/>
      <c r="G49" s="7"/>
      <c r="H49" s="405"/>
      <c r="I49" s="406"/>
      <c r="J49" s="339"/>
      <c r="K49" s="7"/>
    </row>
    <row r="50" spans="1:11" ht="13.5" thickBot="1">
      <c r="A50" s="5"/>
      <c r="B50" s="24" t="s">
        <v>25</v>
      </c>
      <c r="C50" s="27"/>
      <c r="D50" s="414">
        <f>SUM(D42:D49)</f>
        <v>0</v>
      </c>
      <c r="E50" s="415"/>
      <c r="F50" s="23"/>
      <c r="G50" s="7"/>
      <c r="H50" s="414">
        <f>SUM(H42:H49)</f>
        <v>0</v>
      </c>
      <c r="I50" s="415"/>
      <c r="J50" s="23"/>
      <c r="K50" s="7"/>
    </row>
    <row r="51" spans="1:11" ht="3.75" customHeight="1" thickBot="1">
      <c r="A51" s="5"/>
      <c r="B51" s="177"/>
      <c r="C51" s="178"/>
      <c r="D51" s="179"/>
      <c r="E51" s="179"/>
      <c r="F51" s="179"/>
      <c r="G51" s="33"/>
      <c r="H51" s="179"/>
      <c r="I51" s="179"/>
      <c r="J51" s="179"/>
      <c r="K51" s="7"/>
    </row>
    <row r="52" spans="1:11" ht="27" customHeight="1" thickBot="1">
      <c r="A52" s="5"/>
      <c r="B52" s="255" t="s">
        <v>99</v>
      </c>
      <c r="C52" s="1"/>
      <c r="D52" s="357" t="s">
        <v>113</v>
      </c>
      <c r="E52" s="358"/>
      <c r="F52" s="20" t="s">
        <v>5</v>
      </c>
      <c r="G52" s="7"/>
      <c r="H52" s="357" t="s">
        <v>113</v>
      </c>
      <c r="I52" s="358"/>
      <c r="J52" s="20" t="s">
        <v>5</v>
      </c>
      <c r="K52" s="7"/>
    </row>
    <row r="53" spans="1:11" ht="12.75" customHeight="1">
      <c r="A53" s="5"/>
      <c r="B53" s="17" t="s">
        <v>91</v>
      </c>
      <c r="C53" s="21"/>
      <c r="D53" s="391"/>
      <c r="E53" s="392"/>
      <c r="F53" s="337">
        <f>IF(D62=0,"",D62/D130)</f>
      </c>
      <c r="G53" s="7"/>
      <c r="H53" s="391"/>
      <c r="I53" s="392"/>
      <c r="J53" s="337">
        <f>IF(H62=0,"",H62/H130)</f>
      </c>
      <c r="K53" s="7"/>
    </row>
    <row r="54" spans="1:11" ht="12.75" customHeight="1">
      <c r="A54" s="5"/>
      <c r="B54" s="11" t="s">
        <v>41</v>
      </c>
      <c r="C54" s="21"/>
      <c r="D54" s="359"/>
      <c r="E54" s="360"/>
      <c r="F54" s="338"/>
      <c r="G54" s="7"/>
      <c r="H54" s="359"/>
      <c r="I54" s="360"/>
      <c r="J54" s="338"/>
      <c r="K54" s="7"/>
    </row>
    <row r="55" spans="1:11" ht="12.75" customHeight="1">
      <c r="A55" s="5"/>
      <c r="B55" s="11" t="s">
        <v>42</v>
      </c>
      <c r="C55" s="21"/>
      <c r="D55" s="359"/>
      <c r="E55" s="360"/>
      <c r="F55" s="338"/>
      <c r="G55" s="7"/>
      <c r="H55" s="359"/>
      <c r="I55" s="360"/>
      <c r="J55" s="338"/>
      <c r="K55" s="7"/>
    </row>
    <row r="56" spans="1:11" ht="12.75" customHeight="1">
      <c r="A56" s="5"/>
      <c r="B56" s="11" t="s">
        <v>103</v>
      </c>
      <c r="C56" s="21"/>
      <c r="D56" s="359"/>
      <c r="E56" s="360"/>
      <c r="F56" s="338"/>
      <c r="G56" s="7"/>
      <c r="H56" s="359"/>
      <c r="I56" s="360"/>
      <c r="J56" s="338"/>
      <c r="K56" s="7"/>
    </row>
    <row r="57" spans="1:11" ht="12.75" customHeight="1">
      <c r="A57" s="5"/>
      <c r="B57" s="11" t="s">
        <v>32</v>
      </c>
      <c r="C57" s="21"/>
      <c r="D57" s="359"/>
      <c r="E57" s="360"/>
      <c r="F57" s="338"/>
      <c r="G57" s="7"/>
      <c r="H57" s="359"/>
      <c r="I57" s="360"/>
      <c r="J57" s="338"/>
      <c r="K57" s="7"/>
    </row>
    <row r="58" spans="1:11" ht="12.75" customHeight="1">
      <c r="A58" s="5"/>
      <c r="B58" s="11" t="s">
        <v>33</v>
      </c>
      <c r="C58" s="21"/>
      <c r="D58" s="359"/>
      <c r="E58" s="360"/>
      <c r="F58" s="338"/>
      <c r="G58" s="7"/>
      <c r="H58" s="359"/>
      <c r="I58" s="360"/>
      <c r="J58" s="338"/>
      <c r="K58" s="7"/>
    </row>
    <row r="59" spans="1:11" ht="12.75" customHeight="1">
      <c r="A59" s="5"/>
      <c r="B59" s="11"/>
      <c r="C59" s="21"/>
      <c r="D59" s="359"/>
      <c r="E59" s="360"/>
      <c r="F59" s="338"/>
      <c r="G59" s="7"/>
      <c r="H59" s="359"/>
      <c r="I59" s="360"/>
      <c r="J59" s="338"/>
      <c r="K59" s="7"/>
    </row>
    <row r="60" spans="1:11" ht="12.75" customHeight="1">
      <c r="A60" s="5"/>
      <c r="B60" s="11"/>
      <c r="C60" s="21"/>
      <c r="D60" s="359"/>
      <c r="E60" s="360"/>
      <c r="F60" s="338"/>
      <c r="G60" s="7"/>
      <c r="H60" s="359"/>
      <c r="I60" s="360"/>
      <c r="J60" s="338"/>
      <c r="K60" s="7"/>
    </row>
    <row r="61" spans="1:11" ht="13.5" customHeight="1" thickBot="1">
      <c r="A61" s="5"/>
      <c r="B61" s="13"/>
      <c r="C61" s="21"/>
      <c r="D61" s="359"/>
      <c r="E61" s="360"/>
      <c r="F61" s="339"/>
      <c r="G61" s="7"/>
      <c r="H61" s="359"/>
      <c r="I61" s="360"/>
      <c r="J61" s="339"/>
      <c r="K61" s="7"/>
    </row>
    <row r="62" spans="1:11" ht="13.5" thickBot="1">
      <c r="A62" s="5"/>
      <c r="B62" s="24" t="s">
        <v>34</v>
      </c>
      <c r="C62" s="27"/>
      <c r="D62" s="414">
        <f>SUM(D53:D61)</f>
        <v>0</v>
      </c>
      <c r="E62" s="415"/>
      <c r="F62" s="167"/>
      <c r="G62" s="7"/>
      <c r="H62" s="414">
        <f>SUM(H53:H61)</f>
        <v>0</v>
      </c>
      <c r="I62" s="415"/>
      <c r="J62" s="167"/>
      <c r="K62" s="7"/>
    </row>
    <row r="63" spans="1:11" ht="3.75" customHeight="1" thickBot="1">
      <c r="A63" s="5"/>
      <c r="B63" s="177"/>
      <c r="C63" s="178"/>
      <c r="D63" s="179"/>
      <c r="E63" s="179"/>
      <c r="F63" s="179"/>
      <c r="G63" s="33"/>
      <c r="H63" s="179"/>
      <c r="I63" s="179"/>
      <c r="J63" s="179"/>
      <c r="K63" s="7"/>
    </row>
    <row r="64" spans="1:11" ht="26.25" thickBot="1">
      <c r="A64" s="5"/>
      <c r="B64" s="255" t="s">
        <v>35</v>
      </c>
      <c r="C64" s="1"/>
      <c r="D64" s="357" t="s">
        <v>113</v>
      </c>
      <c r="E64" s="358"/>
      <c r="F64" s="20" t="s">
        <v>5</v>
      </c>
      <c r="G64" s="7"/>
      <c r="H64" s="357" t="s">
        <v>113</v>
      </c>
      <c r="I64" s="358"/>
      <c r="J64" s="20" t="s">
        <v>5</v>
      </c>
      <c r="K64" s="7"/>
    </row>
    <row r="65" spans="1:11" ht="12.75" customHeight="1">
      <c r="A65" s="5"/>
      <c r="B65" s="17" t="s">
        <v>36</v>
      </c>
      <c r="C65" s="21"/>
      <c r="D65" s="391"/>
      <c r="E65" s="392"/>
      <c r="F65" s="337">
        <f>IF(D74=0,"",D74/D130)</f>
        <v>0.02405002405002405</v>
      </c>
      <c r="G65" s="7"/>
      <c r="H65" s="391"/>
      <c r="I65" s="392"/>
      <c r="J65" s="337">
        <f>IF(H74=0,"",H74/H130)</f>
        <v>0.0228310502283105</v>
      </c>
      <c r="K65" s="7"/>
    </row>
    <row r="66" spans="1:11" ht="12.75" customHeight="1">
      <c r="A66" s="5"/>
      <c r="B66" s="11" t="s">
        <v>37</v>
      </c>
      <c r="C66" s="21"/>
      <c r="D66" s="359"/>
      <c r="E66" s="360"/>
      <c r="F66" s="338"/>
      <c r="G66" s="7"/>
      <c r="H66" s="359"/>
      <c r="I66" s="360"/>
      <c r="J66" s="338"/>
      <c r="K66" s="7"/>
    </row>
    <row r="67" spans="1:11" ht="12.75" customHeight="1">
      <c r="A67" s="5"/>
      <c r="B67" s="11" t="s">
        <v>38</v>
      </c>
      <c r="C67" s="21"/>
      <c r="D67" s="359">
        <v>50</v>
      </c>
      <c r="E67" s="360"/>
      <c r="F67" s="338"/>
      <c r="G67" s="7"/>
      <c r="H67" s="359">
        <v>50</v>
      </c>
      <c r="I67" s="360"/>
      <c r="J67" s="338"/>
      <c r="K67" s="7"/>
    </row>
    <row r="68" spans="1:11" ht="12.75" customHeight="1">
      <c r="A68" s="5"/>
      <c r="B68" s="11" t="s">
        <v>39</v>
      </c>
      <c r="C68" s="21"/>
      <c r="D68" s="359"/>
      <c r="E68" s="360"/>
      <c r="F68" s="338"/>
      <c r="G68" s="7"/>
      <c r="H68" s="359"/>
      <c r="I68" s="360"/>
      <c r="J68" s="338"/>
      <c r="K68" s="7"/>
    </row>
    <row r="69" spans="1:11" ht="12.75" customHeight="1">
      <c r="A69" s="5"/>
      <c r="B69" s="11" t="s">
        <v>32</v>
      </c>
      <c r="C69" s="21"/>
      <c r="D69" s="359"/>
      <c r="E69" s="360"/>
      <c r="F69" s="338"/>
      <c r="G69" s="7"/>
      <c r="H69" s="359"/>
      <c r="I69" s="360"/>
      <c r="J69" s="338"/>
      <c r="K69" s="7"/>
    </row>
    <row r="70" spans="1:11" ht="12.75" customHeight="1">
      <c r="A70" s="5"/>
      <c r="B70" s="11" t="s">
        <v>33</v>
      </c>
      <c r="C70" s="21"/>
      <c r="D70" s="359"/>
      <c r="E70" s="360"/>
      <c r="F70" s="338"/>
      <c r="G70" s="7"/>
      <c r="H70" s="359"/>
      <c r="I70" s="360"/>
      <c r="J70" s="338"/>
      <c r="K70" s="7"/>
    </row>
    <row r="71" spans="1:11" ht="12.75" customHeight="1">
      <c r="A71" s="5"/>
      <c r="B71" s="12"/>
      <c r="C71" s="21"/>
      <c r="D71" s="359"/>
      <c r="E71" s="360"/>
      <c r="F71" s="338"/>
      <c r="G71" s="7"/>
      <c r="H71" s="359"/>
      <c r="I71" s="360"/>
      <c r="J71" s="338"/>
      <c r="K71" s="7"/>
    </row>
    <row r="72" spans="1:11" ht="12.75" customHeight="1">
      <c r="A72" s="5"/>
      <c r="B72" s="12"/>
      <c r="C72" s="21"/>
      <c r="D72" s="359"/>
      <c r="E72" s="360"/>
      <c r="F72" s="338"/>
      <c r="G72" s="7"/>
      <c r="H72" s="359"/>
      <c r="I72" s="360"/>
      <c r="J72" s="338"/>
      <c r="K72" s="7"/>
    </row>
    <row r="73" spans="1:11" ht="13.5" customHeight="1" thickBot="1">
      <c r="A73" s="5"/>
      <c r="B73" s="12"/>
      <c r="C73" s="21"/>
      <c r="D73" s="405"/>
      <c r="E73" s="406"/>
      <c r="F73" s="339"/>
      <c r="G73" s="7"/>
      <c r="H73" s="405"/>
      <c r="I73" s="406"/>
      <c r="J73" s="339"/>
      <c r="K73" s="7"/>
    </row>
    <row r="74" spans="1:11" ht="13.5" thickBot="1">
      <c r="A74" s="5"/>
      <c r="B74" s="18" t="s">
        <v>40</v>
      </c>
      <c r="C74" s="27"/>
      <c r="D74" s="414">
        <f>SUM(D65:D73)</f>
        <v>50</v>
      </c>
      <c r="E74" s="415"/>
      <c r="F74" s="23"/>
      <c r="G74" s="7"/>
      <c r="H74" s="414">
        <f>SUM(H65:H73)</f>
        <v>50</v>
      </c>
      <c r="I74" s="415"/>
      <c r="J74" s="23"/>
      <c r="K74" s="7"/>
    </row>
    <row r="75" spans="1:11" ht="3.75" customHeight="1" thickBot="1">
      <c r="A75" s="5"/>
      <c r="B75" s="177"/>
      <c r="C75" s="178"/>
      <c r="D75" s="179"/>
      <c r="E75" s="179"/>
      <c r="F75" s="179"/>
      <c r="G75" s="33"/>
      <c r="H75" s="179"/>
      <c r="I75" s="179"/>
      <c r="J75" s="179"/>
      <c r="K75" s="7"/>
    </row>
    <row r="76" spans="1:11" ht="26.25" thickBot="1">
      <c r="A76" s="5"/>
      <c r="B76" s="255" t="s">
        <v>100</v>
      </c>
      <c r="C76" s="1"/>
      <c r="D76" s="357" t="s">
        <v>113</v>
      </c>
      <c r="E76" s="358"/>
      <c r="F76" s="20" t="s">
        <v>5</v>
      </c>
      <c r="G76" s="7"/>
      <c r="H76" s="357" t="s">
        <v>113</v>
      </c>
      <c r="I76" s="358"/>
      <c r="J76" s="20" t="s">
        <v>5</v>
      </c>
      <c r="K76" s="7"/>
    </row>
    <row r="77" spans="1:11" ht="12.75" customHeight="1">
      <c r="A77" s="5"/>
      <c r="B77" s="17" t="s">
        <v>26</v>
      </c>
      <c r="C77" s="21"/>
      <c r="D77" s="391"/>
      <c r="E77" s="392"/>
      <c r="F77" s="337">
        <f>IF(D89=0,"",D89/D130)</f>
        <v>0.0962000962000962</v>
      </c>
      <c r="G77" s="7"/>
      <c r="H77" s="391"/>
      <c r="I77" s="392"/>
      <c r="J77" s="337">
        <f>IF(H89=0,"",H89/H130)</f>
        <v>0.091324200913242</v>
      </c>
      <c r="K77" s="7"/>
    </row>
    <row r="78" spans="1:11" ht="12.75" customHeight="1">
      <c r="A78" s="5"/>
      <c r="B78" s="11" t="s">
        <v>27</v>
      </c>
      <c r="C78" s="21"/>
      <c r="D78" s="359"/>
      <c r="E78" s="360"/>
      <c r="F78" s="338"/>
      <c r="G78" s="7"/>
      <c r="H78" s="359"/>
      <c r="I78" s="360"/>
      <c r="J78" s="338"/>
      <c r="K78" s="7"/>
    </row>
    <row r="79" spans="1:11" ht="12.75" customHeight="1">
      <c r="A79" s="5"/>
      <c r="B79" s="11" t="s">
        <v>28</v>
      </c>
      <c r="C79" s="21"/>
      <c r="D79" s="359"/>
      <c r="E79" s="360"/>
      <c r="F79" s="338"/>
      <c r="G79" s="7"/>
      <c r="H79" s="359"/>
      <c r="I79" s="360"/>
      <c r="J79" s="338"/>
      <c r="K79" s="7"/>
    </row>
    <row r="80" spans="1:11" ht="12.75" customHeight="1">
      <c r="A80" s="5"/>
      <c r="B80" s="11" t="s">
        <v>29</v>
      </c>
      <c r="C80" s="21"/>
      <c r="D80" s="359"/>
      <c r="E80" s="360"/>
      <c r="F80" s="338"/>
      <c r="G80" s="7"/>
      <c r="H80" s="359"/>
      <c r="I80" s="360"/>
      <c r="J80" s="338"/>
      <c r="K80" s="7"/>
    </row>
    <row r="81" spans="1:11" ht="12.75" customHeight="1">
      <c r="A81" s="5"/>
      <c r="B81" s="11" t="s">
        <v>105</v>
      </c>
      <c r="C81" s="21"/>
      <c r="D81" s="359"/>
      <c r="E81" s="360"/>
      <c r="F81" s="338"/>
      <c r="G81" s="7"/>
      <c r="H81" s="359"/>
      <c r="I81" s="360"/>
      <c r="J81" s="338"/>
      <c r="K81" s="7"/>
    </row>
    <row r="82" spans="1:11" ht="12.75" customHeight="1">
      <c r="A82" s="5"/>
      <c r="B82" s="11" t="s">
        <v>30</v>
      </c>
      <c r="C82" s="21"/>
      <c r="D82" s="359"/>
      <c r="E82" s="360"/>
      <c r="F82" s="338"/>
      <c r="G82" s="7"/>
      <c r="H82" s="359"/>
      <c r="I82" s="360"/>
      <c r="J82" s="338"/>
      <c r="K82" s="7"/>
    </row>
    <row r="83" spans="1:11" ht="12.75" customHeight="1">
      <c r="A83" s="5"/>
      <c r="B83" s="11" t="s">
        <v>31</v>
      </c>
      <c r="C83" s="21"/>
      <c r="D83" s="359">
        <v>200</v>
      </c>
      <c r="E83" s="360"/>
      <c r="F83" s="338"/>
      <c r="G83" s="7"/>
      <c r="H83" s="359">
        <v>200</v>
      </c>
      <c r="I83" s="360"/>
      <c r="J83" s="338"/>
      <c r="K83" s="7"/>
    </row>
    <row r="84" spans="1:11" ht="12.75" customHeight="1">
      <c r="A84" s="5"/>
      <c r="B84" s="264" t="s">
        <v>14</v>
      </c>
      <c r="C84" s="21"/>
      <c r="D84" s="359"/>
      <c r="E84" s="360"/>
      <c r="F84" s="338"/>
      <c r="G84" s="7"/>
      <c r="H84" s="359"/>
      <c r="I84" s="360"/>
      <c r="J84" s="338"/>
      <c r="K84" s="7"/>
    </row>
    <row r="85" spans="1:11" ht="12.75" customHeight="1">
      <c r="A85" s="5"/>
      <c r="B85" s="11" t="s">
        <v>33</v>
      </c>
      <c r="C85" s="21"/>
      <c r="D85" s="359"/>
      <c r="E85" s="360"/>
      <c r="F85" s="338"/>
      <c r="G85" s="7"/>
      <c r="H85" s="359"/>
      <c r="I85" s="360"/>
      <c r="J85" s="338"/>
      <c r="K85" s="7"/>
    </row>
    <row r="86" spans="1:11" ht="12.75" customHeight="1">
      <c r="A86" s="5"/>
      <c r="B86" s="12"/>
      <c r="C86" s="21"/>
      <c r="D86" s="359"/>
      <c r="E86" s="360"/>
      <c r="F86" s="338"/>
      <c r="G86" s="7"/>
      <c r="H86" s="359"/>
      <c r="I86" s="360"/>
      <c r="J86" s="338"/>
      <c r="K86" s="7"/>
    </row>
    <row r="87" spans="1:11" ht="12.75" customHeight="1">
      <c r="A87" s="5"/>
      <c r="B87" s="12"/>
      <c r="C87" s="21"/>
      <c r="D87" s="359"/>
      <c r="E87" s="360"/>
      <c r="F87" s="338"/>
      <c r="G87" s="7"/>
      <c r="H87" s="359"/>
      <c r="I87" s="360"/>
      <c r="J87" s="338"/>
      <c r="K87" s="7"/>
    </row>
    <row r="88" spans="1:11" ht="13.5" customHeight="1" thickBot="1">
      <c r="A88" s="5"/>
      <c r="B88" s="12"/>
      <c r="C88" s="21"/>
      <c r="D88" s="359"/>
      <c r="E88" s="360"/>
      <c r="F88" s="339"/>
      <c r="G88" s="7"/>
      <c r="H88" s="359"/>
      <c r="I88" s="360"/>
      <c r="J88" s="339"/>
      <c r="K88" s="7"/>
    </row>
    <row r="89" spans="1:11" ht="13.5" thickBot="1">
      <c r="A89" s="5"/>
      <c r="B89" s="18" t="s">
        <v>43</v>
      </c>
      <c r="C89" s="27"/>
      <c r="D89" s="414">
        <f>SUM(D77:D88)</f>
        <v>200</v>
      </c>
      <c r="E89" s="415"/>
      <c r="F89" s="23"/>
      <c r="G89" s="7"/>
      <c r="H89" s="414">
        <f>SUM(H77:H88)</f>
        <v>200</v>
      </c>
      <c r="I89" s="415"/>
      <c r="J89" s="23"/>
      <c r="K89" s="7"/>
    </row>
    <row r="90" spans="1:11" ht="3.75" customHeight="1" thickBot="1">
      <c r="A90" s="5"/>
      <c r="B90" s="177"/>
      <c r="C90" s="178"/>
      <c r="D90" s="179"/>
      <c r="E90" s="179"/>
      <c r="F90" s="179"/>
      <c r="G90" s="33"/>
      <c r="H90" s="179"/>
      <c r="I90" s="179"/>
      <c r="J90" s="179"/>
      <c r="K90" s="7"/>
    </row>
    <row r="91" spans="1:11" ht="26.25" thickBot="1">
      <c r="A91" s="5"/>
      <c r="B91" s="255" t="s">
        <v>44</v>
      </c>
      <c r="C91" s="1"/>
      <c r="D91" s="357" t="s">
        <v>113</v>
      </c>
      <c r="E91" s="358"/>
      <c r="F91" s="20" t="s">
        <v>5</v>
      </c>
      <c r="G91" s="7"/>
      <c r="H91" s="357" t="s">
        <v>113</v>
      </c>
      <c r="I91" s="358"/>
      <c r="J91" s="20" t="s">
        <v>5</v>
      </c>
      <c r="K91" s="7"/>
    </row>
    <row r="92" spans="1:11" ht="12.75" customHeight="1">
      <c r="A92" s="5"/>
      <c r="B92" s="17" t="s">
        <v>45</v>
      </c>
      <c r="C92" s="21"/>
      <c r="D92" s="391">
        <v>150</v>
      </c>
      <c r="E92" s="392"/>
      <c r="F92" s="337">
        <f>IF(D100=0,"",D100/D130)</f>
        <v>0.07215007215007214</v>
      </c>
      <c r="G92" s="7"/>
      <c r="H92" s="391">
        <v>150</v>
      </c>
      <c r="I92" s="392"/>
      <c r="J92" s="337">
        <f>IF(H100=0,"",H100/H130)</f>
        <v>0.0684931506849315</v>
      </c>
      <c r="K92" s="7"/>
    </row>
    <row r="93" spans="1:11" ht="12.75" customHeight="1">
      <c r="A93" s="5"/>
      <c r="B93" s="11" t="s">
        <v>46</v>
      </c>
      <c r="C93" s="21"/>
      <c r="D93" s="359"/>
      <c r="E93" s="360"/>
      <c r="F93" s="338"/>
      <c r="G93" s="7"/>
      <c r="H93" s="359"/>
      <c r="I93" s="360"/>
      <c r="J93" s="338"/>
      <c r="K93" s="7"/>
    </row>
    <row r="94" spans="1:11" ht="12.75" customHeight="1">
      <c r="A94" s="5"/>
      <c r="B94" s="11" t="s">
        <v>106</v>
      </c>
      <c r="C94" s="21"/>
      <c r="D94" s="359"/>
      <c r="E94" s="360"/>
      <c r="F94" s="338"/>
      <c r="G94" s="7"/>
      <c r="H94" s="359"/>
      <c r="I94" s="360"/>
      <c r="J94" s="338"/>
      <c r="K94" s="7"/>
    </row>
    <row r="95" spans="1:11" ht="12.75" customHeight="1">
      <c r="A95" s="5"/>
      <c r="B95" s="11" t="s">
        <v>32</v>
      </c>
      <c r="C95" s="21"/>
      <c r="D95" s="359"/>
      <c r="E95" s="360"/>
      <c r="F95" s="338"/>
      <c r="G95" s="7"/>
      <c r="H95" s="359"/>
      <c r="I95" s="360"/>
      <c r="J95" s="338"/>
      <c r="K95" s="7"/>
    </row>
    <row r="96" spans="1:11" ht="12.75" customHeight="1">
      <c r="A96" s="5"/>
      <c r="B96" s="11" t="s">
        <v>33</v>
      </c>
      <c r="C96" s="21"/>
      <c r="D96" s="359"/>
      <c r="E96" s="360"/>
      <c r="F96" s="338"/>
      <c r="G96" s="7"/>
      <c r="H96" s="359"/>
      <c r="I96" s="360"/>
      <c r="J96" s="338"/>
      <c r="K96" s="7"/>
    </row>
    <row r="97" spans="1:11" ht="12.75" customHeight="1">
      <c r="A97" s="5"/>
      <c r="B97" s="12"/>
      <c r="C97" s="21"/>
      <c r="D97" s="359"/>
      <c r="E97" s="360"/>
      <c r="F97" s="338"/>
      <c r="G97" s="7"/>
      <c r="H97" s="359"/>
      <c r="I97" s="360"/>
      <c r="J97" s="338"/>
      <c r="K97" s="7"/>
    </row>
    <row r="98" spans="1:11" ht="12.75" customHeight="1">
      <c r="A98" s="5"/>
      <c r="B98" s="12"/>
      <c r="C98" s="21"/>
      <c r="D98" s="359"/>
      <c r="E98" s="360"/>
      <c r="F98" s="338"/>
      <c r="G98" s="7"/>
      <c r="H98" s="359"/>
      <c r="I98" s="360"/>
      <c r="J98" s="338"/>
      <c r="K98" s="7"/>
    </row>
    <row r="99" spans="1:11" ht="13.5" customHeight="1" thickBot="1">
      <c r="A99" s="5"/>
      <c r="B99" s="13"/>
      <c r="C99" s="21"/>
      <c r="D99" s="405"/>
      <c r="E99" s="406"/>
      <c r="F99" s="339"/>
      <c r="G99" s="7"/>
      <c r="H99" s="405"/>
      <c r="I99" s="406"/>
      <c r="J99" s="339"/>
      <c r="K99" s="7"/>
    </row>
    <row r="100" spans="1:11" ht="13.5" thickBot="1">
      <c r="A100" s="5"/>
      <c r="B100" s="24" t="s">
        <v>47</v>
      </c>
      <c r="C100" s="27"/>
      <c r="D100" s="414">
        <f>SUM(D92:D99)</f>
        <v>150</v>
      </c>
      <c r="E100" s="415"/>
      <c r="F100" s="23"/>
      <c r="G100" s="7"/>
      <c r="H100" s="414">
        <f>SUM(H92:H99)</f>
        <v>150</v>
      </c>
      <c r="I100" s="415"/>
      <c r="J100" s="23"/>
      <c r="K100" s="7"/>
    </row>
    <row r="101" spans="1:11" ht="3.75" customHeight="1" thickBot="1">
      <c r="A101" s="5"/>
      <c r="B101" s="177"/>
      <c r="C101" s="178"/>
      <c r="D101" s="179"/>
      <c r="E101" s="179"/>
      <c r="F101" s="179"/>
      <c r="G101" s="33"/>
      <c r="H101" s="179"/>
      <c r="I101" s="179"/>
      <c r="J101" s="179"/>
      <c r="K101" s="7"/>
    </row>
    <row r="102" spans="1:11" ht="26.25" thickBot="1">
      <c r="A102" s="5"/>
      <c r="B102" s="255" t="s">
        <v>89</v>
      </c>
      <c r="C102" s="1"/>
      <c r="D102" s="357" t="s">
        <v>113</v>
      </c>
      <c r="E102" s="358"/>
      <c r="F102" s="20" t="s">
        <v>5</v>
      </c>
      <c r="G102" s="7"/>
      <c r="H102" s="357" t="s">
        <v>113</v>
      </c>
      <c r="I102" s="358"/>
      <c r="J102" s="20" t="s">
        <v>5</v>
      </c>
      <c r="K102" s="7"/>
    </row>
    <row r="103" spans="1:11" ht="12.75" customHeight="1">
      <c r="A103" s="5"/>
      <c r="B103" s="17" t="s">
        <v>48</v>
      </c>
      <c r="C103" s="21"/>
      <c r="D103" s="391"/>
      <c r="E103" s="392"/>
      <c r="F103" s="337">
        <f>IF(D114=0,"",D114/D130)</f>
      </c>
      <c r="G103" s="7"/>
      <c r="H103" s="391"/>
      <c r="I103" s="392"/>
      <c r="J103" s="337">
        <f>IF(H114=0,"",H114/H130)</f>
      </c>
      <c r="K103" s="7"/>
    </row>
    <row r="104" spans="1:11" ht="12.75" customHeight="1">
      <c r="A104" s="5"/>
      <c r="B104" s="11"/>
      <c r="C104" s="21"/>
      <c r="D104" s="359"/>
      <c r="E104" s="360"/>
      <c r="F104" s="338"/>
      <c r="G104" s="7"/>
      <c r="H104" s="359"/>
      <c r="I104" s="360"/>
      <c r="J104" s="338"/>
      <c r="K104" s="7"/>
    </row>
    <row r="105" spans="1:11" ht="12.75" customHeight="1">
      <c r="A105" s="5"/>
      <c r="B105" s="11"/>
      <c r="C105" s="21"/>
      <c r="D105" s="359"/>
      <c r="E105" s="360"/>
      <c r="F105" s="338"/>
      <c r="G105" s="7"/>
      <c r="H105" s="359"/>
      <c r="I105" s="360"/>
      <c r="J105" s="338"/>
      <c r="K105" s="7"/>
    </row>
    <row r="106" spans="1:11" ht="12.75" customHeight="1">
      <c r="A106" s="5"/>
      <c r="B106" s="11"/>
      <c r="C106" s="21"/>
      <c r="D106" s="359"/>
      <c r="E106" s="360"/>
      <c r="F106" s="338"/>
      <c r="G106" s="7"/>
      <c r="H106" s="359"/>
      <c r="I106" s="360"/>
      <c r="J106" s="338"/>
      <c r="K106" s="7"/>
    </row>
    <row r="107" spans="1:11" ht="12.75" customHeight="1">
      <c r="A107" s="5"/>
      <c r="B107" s="11"/>
      <c r="C107" s="21"/>
      <c r="D107" s="359"/>
      <c r="E107" s="360"/>
      <c r="F107" s="338"/>
      <c r="G107" s="7"/>
      <c r="H107" s="359"/>
      <c r="I107" s="360"/>
      <c r="J107" s="338"/>
      <c r="K107" s="7"/>
    </row>
    <row r="108" spans="1:11" ht="12.75" customHeight="1">
      <c r="A108" s="5"/>
      <c r="B108" s="11"/>
      <c r="C108" s="21"/>
      <c r="D108" s="359"/>
      <c r="E108" s="360"/>
      <c r="F108" s="338"/>
      <c r="G108" s="7"/>
      <c r="H108" s="359"/>
      <c r="I108" s="360"/>
      <c r="J108" s="338"/>
      <c r="K108" s="7"/>
    </row>
    <row r="109" spans="1:11" ht="12.75" customHeight="1">
      <c r="A109" s="5"/>
      <c r="B109" s="11"/>
      <c r="C109" s="21"/>
      <c r="D109" s="359"/>
      <c r="E109" s="360"/>
      <c r="F109" s="338"/>
      <c r="G109" s="7"/>
      <c r="H109" s="359"/>
      <c r="I109" s="360"/>
      <c r="J109" s="338"/>
      <c r="K109" s="7"/>
    </row>
    <row r="110" spans="1:11" ht="12.75" customHeight="1">
      <c r="A110" s="5"/>
      <c r="B110" s="11"/>
      <c r="C110" s="21"/>
      <c r="D110" s="359"/>
      <c r="E110" s="360"/>
      <c r="F110" s="338"/>
      <c r="G110" s="7"/>
      <c r="H110" s="359"/>
      <c r="I110" s="360"/>
      <c r="J110" s="338"/>
      <c r="K110" s="7"/>
    </row>
    <row r="111" spans="1:11" ht="12.75" customHeight="1">
      <c r="A111" s="5"/>
      <c r="B111" s="11"/>
      <c r="C111" s="21"/>
      <c r="D111" s="359"/>
      <c r="E111" s="360"/>
      <c r="F111" s="338"/>
      <c r="G111" s="7"/>
      <c r="H111" s="359"/>
      <c r="I111" s="360"/>
      <c r="J111" s="338"/>
      <c r="K111" s="7"/>
    </row>
    <row r="112" spans="1:11" ht="12.75" customHeight="1">
      <c r="A112" s="5"/>
      <c r="B112" s="11"/>
      <c r="C112" s="21"/>
      <c r="D112" s="359"/>
      <c r="E112" s="360"/>
      <c r="F112" s="338"/>
      <c r="G112" s="7"/>
      <c r="H112" s="359"/>
      <c r="I112" s="360"/>
      <c r="J112" s="338"/>
      <c r="K112" s="7"/>
    </row>
    <row r="113" spans="1:11" ht="13.5" customHeight="1" thickBot="1">
      <c r="A113" s="5"/>
      <c r="B113" s="13"/>
      <c r="C113" s="21"/>
      <c r="D113" s="359"/>
      <c r="E113" s="360"/>
      <c r="F113" s="339"/>
      <c r="G113" s="7"/>
      <c r="H113" s="359"/>
      <c r="I113" s="360"/>
      <c r="J113" s="339"/>
      <c r="K113" s="7"/>
    </row>
    <row r="114" spans="1:11" ht="13.5" thickBot="1">
      <c r="A114" s="5"/>
      <c r="B114" s="18" t="s">
        <v>49</v>
      </c>
      <c r="C114" s="27"/>
      <c r="D114" s="414">
        <f>SUM(D103:D113)</f>
        <v>0</v>
      </c>
      <c r="E114" s="415"/>
      <c r="F114" s="23"/>
      <c r="G114" s="7"/>
      <c r="H114" s="414">
        <f>SUM(H103:H113)</f>
        <v>0</v>
      </c>
      <c r="I114" s="415"/>
      <c r="J114" s="23"/>
      <c r="K114" s="7"/>
    </row>
    <row r="115" spans="1:11" ht="3.75" customHeight="1" thickBot="1">
      <c r="A115" s="5"/>
      <c r="B115" s="177"/>
      <c r="C115" s="178"/>
      <c r="D115" s="179"/>
      <c r="E115" s="179"/>
      <c r="F115" s="179"/>
      <c r="G115" s="33"/>
      <c r="H115" s="179"/>
      <c r="I115" s="179"/>
      <c r="J115" s="179"/>
      <c r="K115" s="7"/>
    </row>
    <row r="116" spans="1:11" ht="26.25" thickBot="1">
      <c r="A116" s="5"/>
      <c r="B116" s="65" t="s">
        <v>50</v>
      </c>
      <c r="C116" s="1"/>
      <c r="D116" s="357" t="s">
        <v>113</v>
      </c>
      <c r="E116" s="358"/>
      <c r="F116" s="20" t="s">
        <v>5</v>
      </c>
      <c r="G116" s="7"/>
      <c r="H116" s="357" t="s">
        <v>113</v>
      </c>
      <c r="I116" s="358"/>
      <c r="J116" s="20" t="s">
        <v>5</v>
      </c>
      <c r="K116" s="7"/>
    </row>
    <row r="117" spans="1:11" ht="12.75" customHeight="1">
      <c r="A117" s="5"/>
      <c r="B117" s="17"/>
      <c r="C117" s="21"/>
      <c r="D117" s="391"/>
      <c r="E117" s="392"/>
      <c r="F117" s="337">
        <f>IF(D128=0,"",D128/D130)</f>
      </c>
      <c r="G117" s="7"/>
      <c r="H117" s="391"/>
      <c r="I117" s="392"/>
      <c r="J117" s="337">
        <f>IF(H128=0,"",H128/H130)</f>
      </c>
      <c r="K117" s="7"/>
    </row>
    <row r="118" spans="1:11" ht="12.75" customHeight="1">
      <c r="A118" s="5"/>
      <c r="B118" s="11"/>
      <c r="C118" s="21"/>
      <c r="D118" s="359"/>
      <c r="E118" s="360"/>
      <c r="F118" s="338"/>
      <c r="G118" s="7"/>
      <c r="H118" s="359"/>
      <c r="I118" s="360"/>
      <c r="J118" s="338"/>
      <c r="K118" s="7"/>
    </row>
    <row r="119" spans="1:11" ht="12.75" customHeight="1">
      <c r="A119" s="5"/>
      <c r="B119" s="11"/>
      <c r="C119" s="21"/>
      <c r="D119" s="359"/>
      <c r="E119" s="360"/>
      <c r="F119" s="338"/>
      <c r="G119" s="7"/>
      <c r="H119" s="359"/>
      <c r="I119" s="360"/>
      <c r="J119" s="338"/>
      <c r="K119" s="7"/>
    </row>
    <row r="120" spans="1:11" ht="12.75" customHeight="1">
      <c r="A120" s="5"/>
      <c r="B120" s="11"/>
      <c r="C120" s="21"/>
      <c r="D120" s="359"/>
      <c r="E120" s="360"/>
      <c r="F120" s="338"/>
      <c r="G120" s="7"/>
      <c r="H120" s="359"/>
      <c r="I120" s="360"/>
      <c r="J120" s="338"/>
      <c r="K120" s="7"/>
    </row>
    <row r="121" spans="1:11" ht="12.75" customHeight="1">
      <c r="A121" s="5"/>
      <c r="B121" s="11"/>
      <c r="C121" s="21"/>
      <c r="D121" s="359"/>
      <c r="E121" s="360"/>
      <c r="F121" s="338"/>
      <c r="G121" s="7"/>
      <c r="H121" s="359"/>
      <c r="I121" s="360"/>
      <c r="J121" s="338"/>
      <c r="K121" s="7"/>
    </row>
    <row r="122" spans="1:11" ht="12.75" customHeight="1">
      <c r="A122" s="5"/>
      <c r="B122" s="11"/>
      <c r="C122" s="21"/>
      <c r="D122" s="359"/>
      <c r="E122" s="360"/>
      <c r="F122" s="338"/>
      <c r="G122" s="7"/>
      <c r="H122" s="359"/>
      <c r="I122" s="360"/>
      <c r="J122" s="338"/>
      <c r="K122" s="7"/>
    </row>
    <row r="123" spans="1:11" ht="12.75" customHeight="1">
      <c r="A123" s="5"/>
      <c r="B123" s="11"/>
      <c r="C123" s="21"/>
      <c r="D123" s="359"/>
      <c r="E123" s="360"/>
      <c r="F123" s="338"/>
      <c r="G123" s="7"/>
      <c r="H123" s="359"/>
      <c r="I123" s="360"/>
      <c r="J123" s="338"/>
      <c r="K123" s="7"/>
    </row>
    <row r="124" spans="1:11" ht="12.75" customHeight="1">
      <c r="A124" s="5"/>
      <c r="B124" s="11"/>
      <c r="C124" s="21"/>
      <c r="D124" s="359"/>
      <c r="E124" s="360"/>
      <c r="F124" s="338"/>
      <c r="G124" s="7"/>
      <c r="H124" s="359"/>
      <c r="I124" s="360"/>
      <c r="J124" s="338"/>
      <c r="K124" s="7"/>
    </row>
    <row r="125" spans="1:11" ht="12.75" customHeight="1">
      <c r="A125" s="5"/>
      <c r="B125" s="11"/>
      <c r="C125" s="21"/>
      <c r="D125" s="359"/>
      <c r="E125" s="360"/>
      <c r="F125" s="338"/>
      <c r="G125" s="7"/>
      <c r="H125" s="359"/>
      <c r="I125" s="360"/>
      <c r="J125" s="338"/>
      <c r="K125" s="7"/>
    </row>
    <row r="126" spans="1:11" ht="12.75" customHeight="1">
      <c r="A126" s="5"/>
      <c r="B126" s="11"/>
      <c r="C126" s="21"/>
      <c r="D126" s="359"/>
      <c r="E126" s="360"/>
      <c r="F126" s="338"/>
      <c r="G126" s="7"/>
      <c r="H126" s="359"/>
      <c r="I126" s="360"/>
      <c r="J126" s="338"/>
      <c r="K126" s="7"/>
    </row>
    <row r="127" spans="1:11" ht="13.5" customHeight="1" thickBot="1">
      <c r="A127" s="5"/>
      <c r="B127" s="13"/>
      <c r="C127" s="21"/>
      <c r="D127" s="359"/>
      <c r="E127" s="360"/>
      <c r="F127" s="339"/>
      <c r="G127" s="7"/>
      <c r="H127" s="359"/>
      <c r="I127" s="360"/>
      <c r="J127" s="339"/>
      <c r="K127" s="7"/>
    </row>
    <row r="128" spans="1:11" ht="13.5" customHeight="1" thickBot="1">
      <c r="A128" s="5"/>
      <c r="B128" s="18" t="s">
        <v>51</v>
      </c>
      <c r="C128" s="27"/>
      <c r="D128" s="414">
        <f>SUM(D117:D127)</f>
        <v>0</v>
      </c>
      <c r="E128" s="415"/>
      <c r="F128" s="23"/>
      <c r="G128" s="28"/>
      <c r="H128" s="414">
        <f>SUM(H117:H127)</f>
        <v>0</v>
      </c>
      <c r="I128" s="415"/>
      <c r="J128" s="23"/>
      <c r="K128" s="5"/>
    </row>
    <row r="129" spans="1:11" ht="3.75" customHeight="1" thickBot="1">
      <c r="A129" s="5"/>
      <c r="B129" s="189"/>
      <c r="C129" s="190"/>
      <c r="D129" s="191"/>
      <c r="E129" s="191"/>
      <c r="F129" s="191"/>
      <c r="G129" s="192"/>
      <c r="H129" s="191"/>
      <c r="I129" s="191"/>
      <c r="J129" s="191"/>
      <c r="K129" s="5"/>
    </row>
    <row r="130" spans="1:11" ht="12.75">
      <c r="A130" s="5"/>
      <c r="B130" s="25" t="s">
        <v>52</v>
      </c>
      <c r="C130" s="1"/>
      <c r="D130" s="416">
        <f>D28+D39+D50+D62+D74+D89+D100+D114+D128</f>
        <v>2079</v>
      </c>
      <c r="E130" s="417"/>
      <c r="F130" s="168"/>
      <c r="G130" s="7"/>
      <c r="H130" s="416">
        <f>H28+H39+H50+H62+H74+H89+H100+H114+H128</f>
        <v>2190</v>
      </c>
      <c r="I130" s="417"/>
      <c r="J130" s="168"/>
      <c r="K130" s="5"/>
    </row>
    <row r="131" spans="1:11" ht="6" customHeight="1">
      <c r="A131" s="5"/>
      <c r="B131" s="26"/>
      <c r="C131" s="21"/>
      <c r="D131" s="361"/>
      <c r="E131" s="362"/>
      <c r="F131" s="169"/>
      <c r="G131" s="7"/>
      <c r="H131" s="361"/>
      <c r="I131" s="362"/>
      <c r="J131" s="169"/>
      <c r="K131" s="7"/>
    </row>
    <row r="132" spans="1:11" ht="13.5" thickBot="1">
      <c r="A132" s="5"/>
      <c r="B132" s="249" t="s">
        <v>53</v>
      </c>
      <c r="C132" s="27"/>
      <c r="D132" s="418">
        <f>D11-D130</f>
        <v>121</v>
      </c>
      <c r="E132" s="419"/>
      <c r="F132" s="170"/>
      <c r="G132" s="28"/>
      <c r="H132" s="418">
        <f>H11-H130</f>
        <v>10</v>
      </c>
      <c r="I132" s="419"/>
      <c r="J132" s="170"/>
      <c r="K132" s="7"/>
    </row>
    <row r="133" spans="1:11" ht="3.75" customHeight="1" thickBot="1">
      <c r="A133" s="27"/>
      <c r="B133" s="22"/>
      <c r="C133" s="2"/>
      <c r="D133" s="2"/>
      <c r="E133" s="2"/>
      <c r="F133" s="2"/>
      <c r="G133" s="2"/>
      <c r="H133" s="2"/>
      <c r="I133" s="2"/>
      <c r="J133" s="2"/>
      <c r="K133" s="28"/>
    </row>
    <row r="134" spans="1:11" ht="7.5" customHeight="1" thickBo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44"/>
    </row>
    <row r="135" spans="1:11" ht="3.75" customHeight="1" thickBot="1">
      <c r="A135" s="1"/>
      <c r="B135" s="2"/>
      <c r="C135" s="31"/>
      <c r="D135" s="2"/>
      <c r="E135" s="2"/>
      <c r="F135" s="2"/>
      <c r="G135" s="31"/>
      <c r="H135" s="2"/>
      <c r="I135" s="2"/>
      <c r="J135" s="2"/>
      <c r="K135" s="3"/>
    </row>
    <row r="136" spans="1:11" ht="12.75" customHeight="1">
      <c r="A136" s="21"/>
      <c r="B136" s="180" t="s">
        <v>132</v>
      </c>
      <c r="C136" s="7"/>
      <c r="D136" s="340" t="s">
        <v>135</v>
      </c>
      <c r="E136" s="341"/>
      <c r="F136" s="342"/>
      <c r="G136" s="7"/>
      <c r="H136" s="340" t="s">
        <v>135</v>
      </c>
      <c r="I136" s="341"/>
      <c r="J136" s="342"/>
      <c r="K136" s="7"/>
    </row>
    <row r="137" spans="1:11" ht="12.75" customHeight="1">
      <c r="A137" s="21"/>
      <c r="B137" s="181" t="s">
        <v>142</v>
      </c>
      <c r="C137" s="7"/>
      <c r="D137" s="354">
        <f>IF((D11+E11)=0,"",D11+E11)</f>
        <v>2200</v>
      </c>
      <c r="E137" s="355"/>
      <c r="F137" s="356"/>
      <c r="G137" s="7"/>
      <c r="H137" s="354">
        <f>IF((H11+I11)=0,"",H11+I11)</f>
        <v>2200</v>
      </c>
      <c r="I137" s="355"/>
      <c r="J137" s="356"/>
      <c r="K137" s="7"/>
    </row>
    <row r="138" spans="1:11" ht="12.75" customHeight="1">
      <c r="A138" s="21"/>
      <c r="B138" s="181" t="s">
        <v>143</v>
      </c>
      <c r="C138" s="7"/>
      <c r="D138" s="387">
        <f>IF((D130+E130)=0,"",D130+E130)</f>
        <v>2079</v>
      </c>
      <c r="E138" s="388"/>
      <c r="F138" s="389"/>
      <c r="G138" s="7"/>
      <c r="H138" s="387">
        <f>IF((H130+I130)=0,"",H130+I130)</f>
        <v>2190</v>
      </c>
      <c r="I138" s="388"/>
      <c r="J138" s="389"/>
      <c r="K138" s="7"/>
    </row>
    <row r="139" spans="1:11" ht="13.5" customHeight="1" thickBot="1">
      <c r="A139" s="21"/>
      <c r="B139" s="182" t="s">
        <v>102</v>
      </c>
      <c r="C139" s="7"/>
      <c r="D139" s="390">
        <f>IF(D11=0,"",(IF(D130=0,"",(D137-D138))))</f>
        <v>121</v>
      </c>
      <c r="E139" s="383"/>
      <c r="F139" s="384"/>
      <c r="G139" s="7"/>
      <c r="H139" s="390">
        <f>IF(H11=0,"",(IF(H130=0,"",(H137-H138))))</f>
        <v>10</v>
      </c>
      <c r="I139" s="383"/>
      <c r="J139" s="384"/>
      <c r="K139" s="7"/>
    </row>
    <row r="140" spans="1:11" s="30" customFormat="1" ht="9" customHeight="1" thickBot="1">
      <c r="A140" s="5"/>
      <c r="B140" s="183"/>
      <c r="C140" s="7"/>
      <c r="D140" s="32"/>
      <c r="E140" s="29"/>
      <c r="F140" s="34"/>
      <c r="G140" s="7"/>
      <c r="H140" s="32"/>
      <c r="I140" s="29"/>
      <c r="J140" s="34"/>
      <c r="K140" s="7"/>
    </row>
    <row r="141" spans="1:11" s="30" customFormat="1" ht="15.75">
      <c r="A141" s="5"/>
      <c r="B141" s="363" t="s">
        <v>54</v>
      </c>
      <c r="C141" s="7"/>
      <c r="D141" s="348" t="str">
        <f>IF(D139="","",IF(D139&lt;0,"Toma de Conta Informa:",IF(D139=0,"Toma de Conta Informa:","Toma de Conta Informa:")))</f>
        <v>Toma de Conta Informa:</v>
      </c>
      <c r="E141" s="349"/>
      <c r="F141" s="350"/>
      <c r="G141" s="7"/>
      <c r="H141" s="348" t="str">
        <f>IF(H139="","",IF(H139&lt;0,"Toma de Conta Informa:",IF(H139=0,"Toma de Conta Informa:","Toma de Conta Informa:")))</f>
        <v>Toma de Conta Informa:</v>
      </c>
      <c r="I141" s="349"/>
      <c r="J141" s="350"/>
      <c r="K141" s="7"/>
    </row>
    <row r="142" spans="1:11" s="29" customFormat="1" ht="16.5" thickBot="1">
      <c r="A142" s="5"/>
      <c r="B142" s="364"/>
      <c r="C142" s="7"/>
      <c r="D142" s="351" t="str">
        <f>IF(D139="","",IF(D139&lt;0,"Atenção - Resultado Mensal Negativo",IF(D139=0,"Nem Positivo nem Negativo - No Limite","Parabéns - Resultado Mensal Positivo")))</f>
        <v>Parabéns - Resultado Mensal Positivo</v>
      </c>
      <c r="E142" s="352"/>
      <c r="F142" s="353"/>
      <c r="G142" s="7"/>
      <c r="H142" s="351" t="str">
        <f>IF(H139="","",IF(H139&lt;0,"Atenção - Resultado Mensal Negativo",IF(H139=0,"Nem Positivo nem Negativo - No Limite","Parabéns - Resultado Mensal Positivo")))</f>
        <v>Parabéns - Resultado Mensal Positivo</v>
      </c>
      <c r="I142" s="352"/>
      <c r="J142" s="353"/>
      <c r="K142" s="7"/>
    </row>
    <row r="143" spans="1:11" s="30" customFormat="1" ht="3.75" customHeight="1" thickBot="1">
      <c r="A143" s="27"/>
      <c r="B143" s="22"/>
      <c r="C143" s="22"/>
      <c r="D143" s="2"/>
      <c r="E143" s="2"/>
      <c r="F143" s="2"/>
      <c r="G143" s="22"/>
      <c r="H143" s="2"/>
      <c r="I143" s="2"/>
      <c r="J143" s="2"/>
      <c r="K143" s="28"/>
    </row>
    <row r="144" spans="1:11" s="30" customFormat="1" ht="7.5" customHeight="1" thickBot="1">
      <c r="A144" s="35"/>
      <c r="B144" s="29"/>
      <c r="C144" s="29"/>
      <c r="D144" s="29"/>
      <c r="E144" s="29"/>
      <c r="F144" s="44"/>
      <c r="G144" s="44"/>
      <c r="H144" s="44"/>
      <c r="I144" s="29"/>
      <c r="J144" s="29"/>
      <c r="K144" s="35"/>
    </row>
    <row r="145" spans="1:11" s="30" customFormat="1" ht="3.75" customHeight="1" thickBot="1">
      <c r="A145" s="36"/>
      <c r="B145" s="37"/>
      <c r="C145" s="38"/>
      <c r="D145" s="37"/>
      <c r="E145" s="37"/>
      <c r="F145" s="37"/>
      <c r="G145" s="38"/>
      <c r="H145" s="37"/>
      <c r="I145" s="37"/>
      <c r="J145" s="37"/>
      <c r="K145" s="39"/>
    </row>
    <row r="146" spans="1:11" ht="13.5" customHeight="1" thickBot="1">
      <c r="A146" s="21"/>
      <c r="B146" s="184" t="s">
        <v>134</v>
      </c>
      <c r="C146" s="7"/>
      <c r="D146" s="372" t="s">
        <v>55</v>
      </c>
      <c r="E146" s="373"/>
      <c r="F146" s="374"/>
      <c r="G146" s="7"/>
      <c r="H146" s="372" t="s">
        <v>55</v>
      </c>
      <c r="I146" s="373"/>
      <c r="J146" s="374"/>
      <c r="K146" s="7"/>
    </row>
    <row r="147" spans="1:11" s="30" customFormat="1" ht="13.5" customHeight="1" thickBot="1">
      <c r="A147" s="21"/>
      <c r="B147" s="185" t="s">
        <v>56</v>
      </c>
      <c r="C147" s="7"/>
      <c r="D147" s="346">
        <v>0.05</v>
      </c>
      <c r="E147" s="328"/>
      <c r="F147" s="347"/>
      <c r="G147" s="7"/>
      <c r="H147" s="346">
        <v>0.2</v>
      </c>
      <c r="I147" s="328"/>
      <c r="J147" s="347"/>
      <c r="K147" s="7"/>
    </row>
    <row r="148" spans="1:11" s="30" customFormat="1" ht="9" customHeight="1" thickBot="1">
      <c r="A148" s="21"/>
      <c r="B148" s="183"/>
      <c r="C148" s="5"/>
      <c r="D148" s="32"/>
      <c r="E148" s="29"/>
      <c r="F148" s="34"/>
      <c r="G148" s="5"/>
      <c r="H148" s="32"/>
      <c r="I148" s="29"/>
      <c r="J148" s="34"/>
      <c r="K148" s="7"/>
    </row>
    <row r="149" spans="1:11" s="30" customFormat="1" ht="13.5" customHeight="1" thickBot="1">
      <c r="A149" s="21"/>
      <c r="B149" s="206" t="s">
        <v>57</v>
      </c>
      <c r="C149" s="5"/>
      <c r="D149" s="343" t="s">
        <v>58</v>
      </c>
      <c r="E149" s="344"/>
      <c r="F149" s="345"/>
      <c r="G149" s="5"/>
      <c r="H149" s="343" t="s">
        <v>58</v>
      </c>
      <c r="I149" s="344"/>
      <c r="J149" s="345"/>
      <c r="K149" s="7"/>
    </row>
    <row r="150" spans="1:11" ht="12.75" customHeight="1" thickBot="1">
      <c r="A150" s="21"/>
      <c r="B150" s="207" t="s">
        <v>141</v>
      </c>
      <c r="C150" s="5"/>
      <c r="D150" s="379">
        <v>100</v>
      </c>
      <c r="E150" s="380"/>
      <c r="F150" s="381"/>
      <c r="G150" s="5"/>
      <c r="H150" s="379">
        <v>10</v>
      </c>
      <c r="I150" s="380"/>
      <c r="J150" s="381"/>
      <c r="K150" s="7"/>
    </row>
    <row r="151" spans="1:11" ht="3.75" customHeight="1" thickBot="1">
      <c r="A151" s="21"/>
      <c r="B151" s="183"/>
      <c r="C151" s="5"/>
      <c r="D151" s="371"/>
      <c r="E151" s="352"/>
      <c r="F151" s="353"/>
      <c r="G151" s="5"/>
      <c r="H151" s="371"/>
      <c r="I151" s="352"/>
      <c r="J151" s="353"/>
      <c r="K151" s="7"/>
    </row>
    <row r="152" spans="1:11" ht="13.5" customHeight="1" thickBot="1">
      <c r="A152" s="21"/>
      <c r="B152" s="15" t="s">
        <v>93</v>
      </c>
      <c r="C152" s="5"/>
      <c r="D152" s="315">
        <f>IF(D11&lt;=0,0,IF(D139&lt;0,"Resultado Negativo. Não é possível fazer aplicação. ",ROUND((D150/D11),2)))</f>
        <v>0.05</v>
      </c>
      <c r="E152" s="316"/>
      <c r="F152" s="317"/>
      <c r="G152" s="7"/>
      <c r="H152" s="315">
        <f>IF(H11&lt;=0,0,IF(H139&lt;0,"Resultado Negativo. Não é possível fazer aplicação. ",ROUND((H150/H11),2)))</f>
        <v>0</v>
      </c>
      <c r="I152" s="316"/>
      <c r="J152" s="317"/>
      <c r="K152" s="7"/>
    </row>
    <row r="153" spans="1:11" ht="9" customHeight="1">
      <c r="A153" s="21"/>
      <c r="B153" s="187"/>
      <c r="C153" s="7"/>
      <c r="D153" s="48"/>
      <c r="E153" s="40"/>
      <c r="F153" s="175"/>
      <c r="G153" s="7"/>
      <c r="H153" s="48"/>
      <c r="I153" s="40"/>
      <c r="J153" s="175"/>
      <c r="K153" s="7"/>
    </row>
    <row r="154" spans="1:11" ht="16.5" customHeight="1" thickBot="1">
      <c r="A154" s="21"/>
      <c r="B154" s="188" t="s">
        <v>59</v>
      </c>
      <c r="C154" s="7"/>
      <c r="D154" s="382" t="str">
        <f>IF(D139&lt;0,"",IF(D150&lt;=0,"",IF(D152&lt;D147,"Atenção - Meta não cumprida","Parabéns - Meta cumprida")))</f>
        <v>Parabéns - Meta cumprida</v>
      </c>
      <c r="E154" s="383"/>
      <c r="F154" s="384"/>
      <c r="G154" s="7"/>
      <c r="H154" s="382" t="str">
        <f>IF(H139&lt;0,"",IF(H150&lt;=0,"",IF(H152&lt;H147,"Atenção - Meta não cumprida","Parabéns - Meta cumprida")))</f>
        <v>Atenção - Meta não cumprida</v>
      </c>
      <c r="I154" s="383"/>
      <c r="J154" s="384"/>
      <c r="K154" s="7"/>
    </row>
    <row r="155" spans="1:11" ht="3.75" customHeight="1" thickBot="1">
      <c r="A155" s="27"/>
      <c r="B155" s="41"/>
      <c r="C155" s="22"/>
      <c r="D155" s="41"/>
      <c r="E155" s="41"/>
      <c r="F155" s="42"/>
      <c r="G155" s="22"/>
      <c r="H155" s="41"/>
      <c r="I155" s="41"/>
      <c r="J155" s="42"/>
      <c r="K155" s="28"/>
    </row>
    <row r="156" spans="1:11" ht="7.5" customHeight="1" thickBot="1">
      <c r="A156" s="35"/>
      <c r="B156" s="43"/>
      <c r="C156" s="44"/>
      <c r="D156" s="43"/>
      <c r="E156" s="43"/>
      <c r="F156" s="43"/>
      <c r="G156" s="44"/>
      <c r="H156" s="43"/>
      <c r="I156" s="43"/>
      <c r="J156" s="43"/>
      <c r="K156" s="35"/>
    </row>
    <row r="157" spans="1:11" ht="3.75" customHeight="1" thickBot="1">
      <c r="A157" s="1"/>
      <c r="B157" s="31"/>
      <c r="C157" s="31"/>
      <c r="D157" s="2"/>
      <c r="E157" s="2"/>
      <c r="F157" s="2"/>
      <c r="G157" s="31"/>
      <c r="H157" s="2"/>
      <c r="I157" s="2"/>
      <c r="J157" s="2"/>
      <c r="K157" s="3"/>
    </row>
    <row r="158" spans="1:11" ht="12.75" customHeight="1">
      <c r="A158" s="5"/>
      <c r="B158" s="368" t="s">
        <v>146</v>
      </c>
      <c r="C158" s="5"/>
      <c r="D158" s="45"/>
      <c r="E158" s="46"/>
      <c r="F158" s="47"/>
      <c r="G158" s="7"/>
      <c r="H158" s="45"/>
      <c r="I158" s="46"/>
      <c r="J158" s="47"/>
      <c r="K158" s="7"/>
    </row>
    <row r="159" spans="1:11" ht="12.75" customHeight="1">
      <c r="A159" s="5"/>
      <c r="B159" s="369"/>
      <c r="C159" s="5"/>
      <c r="D159" s="48"/>
      <c r="E159" s="40"/>
      <c r="F159" s="49"/>
      <c r="G159" s="7"/>
      <c r="H159" s="48"/>
      <c r="I159" s="40"/>
      <c r="J159" s="49"/>
      <c r="K159" s="7"/>
    </row>
    <row r="160" spans="1:11" ht="12.75" customHeight="1">
      <c r="A160" s="5"/>
      <c r="B160" s="369"/>
      <c r="C160" s="5"/>
      <c r="D160" s="48"/>
      <c r="E160" s="40"/>
      <c r="F160" s="49"/>
      <c r="G160" s="7"/>
      <c r="H160" s="48"/>
      <c r="I160" s="40"/>
      <c r="J160" s="49"/>
      <c r="K160" s="7"/>
    </row>
    <row r="161" spans="1:11" ht="12.75" customHeight="1">
      <c r="A161" s="5"/>
      <c r="B161" s="369"/>
      <c r="C161" s="5"/>
      <c r="D161" s="48" t="s">
        <v>4</v>
      </c>
      <c r="E161" s="40">
        <f>D28</f>
        <v>900</v>
      </c>
      <c r="F161" s="49"/>
      <c r="G161" s="7"/>
      <c r="H161" s="48" t="s">
        <v>4</v>
      </c>
      <c r="I161" s="40">
        <f>H28</f>
        <v>900</v>
      </c>
      <c r="J161" s="49"/>
      <c r="K161" s="7"/>
    </row>
    <row r="162" spans="1:11" ht="12.75" customHeight="1">
      <c r="A162" s="5"/>
      <c r="B162" s="369"/>
      <c r="C162" s="5"/>
      <c r="D162" s="48" t="s">
        <v>17</v>
      </c>
      <c r="E162" s="40">
        <f>D39</f>
        <v>779</v>
      </c>
      <c r="F162" s="49"/>
      <c r="G162" s="7"/>
      <c r="H162" s="48" t="s">
        <v>17</v>
      </c>
      <c r="I162" s="40">
        <f>H39</f>
        <v>890</v>
      </c>
      <c r="J162" s="49"/>
      <c r="K162" s="7"/>
    </row>
    <row r="163" spans="1:11" ht="12.75" customHeight="1">
      <c r="A163" s="5"/>
      <c r="B163" s="369"/>
      <c r="C163" s="5"/>
      <c r="D163" s="48" t="s">
        <v>21</v>
      </c>
      <c r="E163" s="40">
        <f>D50</f>
        <v>0</v>
      </c>
      <c r="F163" s="49"/>
      <c r="G163" s="7"/>
      <c r="H163" s="48" t="s">
        <v>21</v>
      </c>
      <c r="I163" s="40">
        <f>H50</f>
        <v>0</v>
      </c>
      <c r="J163" s="49"/>
      <c r="K163" s="7"/>
    </row>
    <row r="164" spans="1:11" ht="12.75" customHeight="1">
      <c r="A164" s="5"/>
      <c r="B164" s="369"/>
      <c r="C164" s="5"/>
      <c r="D164" s="48" t="s">
        <v>99</v>
      </c>
      <c r="E164" s="40">
        <f>D62</f>
        <v>0</v>
      </c>
      <c r="F164" s="49"/>
      <c r="G164" s="7"/>
      <c r="H164" s="48" t="s">
        <v>99</v>
      </c>
      <c r="I164" s="40">
        <f>H62</f>
        <v>0</v>
      </c>
      <c r="J164" s="49"/>
      <c r="K164" s="7"/>
    </row>
    <row r="165" spans="1:11" ht="12.75" customHeight="1">
      <c r="A165" s="5"/>
      <c r="B165" s="369"/>
      <c r="C165" s="5"/>
      <c r="D165" s="48" t="s">
        <v>60</v>
      </c>
      <c r="E165" s="40">
        <f>D74</f>
        <v>50</v>
      </c>
      <c r="F165" s="49"/>
      <c r="G165" s="7"/>
      <c r="H165" s="48" t="s">
        <v>60</v>
      </c>
      <c r="I165" s="40">
        <f>H74</f>
        <v>50</v>
      </c>
      <c r="J165" s="49"/>
      <c r="K165" s="7"/>
    </row>
    <row r="166" spans="1:11" ht="12.75" customHeight="1">
      <c r="A166" s="5"/>
      <c r="B166" s="369"/>
      <c r="C166" s="5"/>
      <c r="D166" s="48" t="s">
        <v>100</v>
      </c>
      <c r="E166" s="40">
        <f>D89</f>
        <v>200</v>
      </c>
      <c r="F166" s="49"/>
      <c r="G166" s="7"/>
      <c r="H166" s="48" t="s">
        <v>100</v>
      </c>
      <c r="I166" s="40">
        <f>H89</f>
        <v>200</v>
      </c>
      <c r="J166" s="49"/>
      <c r="K166" s="7"/>
    </row>
    <row r="167" spans="1:11" ht="12.75" customHeight="1">
      <c r="A167" s="5"/>
      <c r="B167" s="369"/>
      <c r="C167" s="5"/>
      <c r="D167" s="48" t="s">
        <v>44</v>
      </c>
      <c r="E167" s="40">
        <f>D100</f>
        <v>150</v>
      </c>
      <c r="F167" s="49"/>
      <c r="G167" s="7"/>
      <c r="H167" s="48" t="s">
        <v>44</v>
      </c>
      <c r="I167" s="40">
        <f>H100</f>
        <v>150</v>
      </c>
      <c r="J167" s="49"/>
      <c r="K167" s="7"/>
    </row>
    <row r="168" spans="1:11" ht="12.75" customHeight="1">
      <c r="A168" s="5"/>
      <c r="B168" s="369"/>
      <c r="C168" s="5"/>
      <c r="D168" s="48" t="s">
        <v>95</v>
      </c>
      <c r="E168" s="40">
        <f>D114</f>
        <v>0</v>
      </c>
      <c r="F168" s="49"/>
      <c r="G168" s="7"/>
      <c r="H168" s="48" t="s">
        <v>95</v>
      </c>
      <c r="I168" s="40">
        <f>H114</f>
        <v>0</v>
      </c>
      <c r="J168" s="49"/>
      <c r="K168" s="7"/>
    </row>
    <row r="169" spans="1:11" ht="12.75" customHeight="1">
      <c r="A169" s="5"/>
      <c r="B169" s="369"/>
      <c r="C169" s="5"/>
      <c r="D169" s="48" t="s">
        <v>61</v>
      </c>
      <c r="E169" s="40">
        <f>D128</f>
        <v>0</v>
      </c>
      <c r="F169" s="49"/>
      <c r="G169" s="7"/>
      <c r="H169" s="48" t="s">
        <v>61</v>
      </c>
      <c r="I169" s="40">
        <f>H128</f>
        <v>0</v>
      </c>
      <c r="J169" s="49"/>
      <c r="K169" s="7"/>
    </row>
    <row r="170" spans="1:11" ht="12.75" customHeight="1">
      <c r="A170" s="5"/>
      <c r="B170" s="369"/>
      <c r="C170" s="5"/>
      <c r="D170" s="48"/>
      <c r="E170" s="40"/>
      <c r="F170" s="49"/>
      <c r="G170" s="7"/>
      <c r="H170" s="48"/>
      <c r="I170" s="40"/>
      <c r="J170" s="49"/>
      <c r="K170" s="7"/>
    </row>
    <row r="171" spans="1:11" ht="13.5" customHeight="1" thickBot="1">
      <c r="A171" s="5"/>
      <c r="B171" s="370"/>
      <c r="C171" s="5"/>
      <c r="D171" s="50"/>
      <c r="E171" s="51"/>
      <c r="F171" s="52"/>
      <c r="G171" s="7"/>
      <c r="H171" s="50"/>
      <c r="I171" s="51"/>
      <c r="J171" s="51"/>
      <c r="K171" s="5"/>
    </row>
    <row r="172" spans="1:11" ht="3.75" customHeight="1" thickBot="1">
      <c r="A172" s="5"/>
      <c r="B172" s="53"/>
      <c r="C172" s="5"/>
      <c r="D172" s="40"/>
      <c r="E172" s="40"/>
      <c r="F172" s="40"/>
      <c r="G172" s="5"/>
      <c r="H172" s="40"/>
      <c r="I172" s="40"/>
      <c r="J172" s="40"/>
      <c r="K172" s="5"/>
    </row>
    <row r="173" spans="1:11" ht="13.5" customHeight="1" thickBot="1">
      <c r="A173" s="5"/>
      <c r="B173" s="365" t="s">
        <v>133</v>
      </c>
      <c r="C173" s="5"/>
      <c r="D173" s="372" t="s">
        <v>92</v>
      </c>
      <c r="E173" s="378"/>
      <c r="F173" s="326"/>
      <c r="G173" s="7"/>
      <c r="H173" s="372" t="s">
        <v>92</v>
      </c>
      <c r="I173" s="378"/>
      <c r="J173" s="378"/>
      <c r="K173" s="5"/>
    </row>
    <row r="174" spans="1:11" ht="12.75" customHeight="1">
      <c r="A174" s="5"/>
      <c r="B174" s="366"/>
      <c r="C174" s="5"/>
      <c r="D174" s="318">
        <v>0</v>
      </c>
      <c r="E174" s="319"/>
      <c r="F174" s="54" t="s">
        <v>123</v>
      </c>
      <c r="G174" s="7"/>
      <c r="H174" s="428">
        <f>D178</f>
        <v>0</v>
      </c>
      <c r="I174" s="429"/>
      <c r="J174" s="194" t="s">
        <v>62</v>
      </c>
      <c r="K174" s="5"/>
    </row>
    <row r="175" spans="1:11" ht="12.75" customHeight="1">
      <c r="A175" s="5"/>
      <c r="B175" s="366"/>
      <c r="C175" s="5"/>
      <c r="D175" s="320">
        <v>0</v>
      </c>
      <c r="E175" s="321"/>
      <c r="F175" s="55" t="s">
        <v>63</v>
      </c>
      <c r="G175" s="7"/>
      <c r="H175" s="320">
        <v>0</v>
      </c>
      <c r="I175" s="321"/>
      <c r="J175" s="195" t="s">
        <v>63</v>
      </c>
      <c r="K175" s="5"/>
    </row>
    <row r="176" spans="1:11" ht="12.75" customHeight="1">
      <c r="A176" s="5"/>
      <c r="B176" s="366"/>
      <c r="C176" s="5"/>
      <c r="D176" s="420">
        <v>0</v>
      </c>
      <c r="E176" s="421"/>
      <c r="F176" s="55" t="s">
        <v>64</v>
      </c>
      <c r="G176" s="7"/>
      <c r="H176" s="420">
        <v>0</v>
      </c>
      <c r="I176" s="421"/>
      <c r="J176" s="195" t="s">
        <v>64</v>
      </c>
      <c r="K176" s="5"/>
    </row>
    <row r="177" spans="1:11" ht="12.75" customHeight="1">
      <c r="A177" s="5"/>
      <c r="B177" s="366"/>
      <c r="C177" s="5"/>
      <c r="D177" s="320">
        <v>0</v>
      </c>
      <c r="E177" s="321"/>
      <c r="F177" s="55" t="s">
        <v>65</v>
      </c>
      <c r="G177" s="7"/>
      <c r="H177" s="320">
        <v>0</v>
      </c>
      <c r="I177" s="321"/>
      <c r="J177" s="195" t="s">
        <v>65</v>
      </c>
      <c r="K177" s="5"/>
    </row>
    <row r="178" spans="1:11" ht="13.5" customHeight="1" thickBot="1">
      <c r="A178" s="5"/>
      <c r="B178" s="366"/>
      <c r="C178" s="5"/>
      <c r="D178" s="313">
        <f>D174+D175-D176+D177</f>
        <v>0</v>
      </c>
      <c r="E178" s="314"/>
      <c r="F178" s="56" t="s">
        <v>66</v>
      </c>
      <c r="G178" s="7"/>
      <c r="H178" s="313">
        <f>H174+H175-H176+H177</f>
        <v>0</v>
      </c>
      <c r="I178" s="314"/>
      <c r="J178" s="196" t="s">
        <v>66</v>
      </c>
      <c r="K178" s="5"/>
    </row>
    <row r="179" spans="1:11" ht="7.5" customHeight="1" thickBot="1">
      <c r="A179" s="5"/>
      <c r="B179" s="366"/>
      <c r="C179" s="5"/>
      <c r="D179" s="48"/>
      <c r="E179" s="40"/>
      <c r="F179" s="49"/>
      <c r="G179" s="7"/>
      <c r="H179" s="48"/>
      <c r="I179" s="40"/>
      <c r="J179" s="40"/>
      <c r="K179" s="5"/>
    </row>
    <row r="180" spans="1:11" ht="13.5" customHeight="1" thickBot="1">
      <c r="A180" s="5"/>
      <c r="B180" s="367"/>
      <c r="C180" s="5"/>
      <c r="D180" s="325">
        <f>D178+E178</f>
        <v>0</v>
      </c>
      <c r="E180" s="326"/>
      <c r="F180" s="193" t="s">
        <v>67</v>
      </c>
      <c r="G180" s="5"/>
      <c r="H180" s="325">
        <f>H178+I178</f>
        <v>0</v>
      </c>
      <c r="I180" s="326"/>
      <c r="J180" s="193" t="s">
        <v>67</v>
      </c>
      <c r="K180" s="5"/>
    </row>
    <row r="181" spans="1:11" ht="3.75" customHeight="1" thickBot="1">
      <c r="A181" s="5"/>
      <c r="B181" s="172"/>
      <c r="C181" s="5"/>
      <c r="D181" s="40"/>
      <c r="E181" s="40"/>
      <c r="F181" s="40"/>
      <c r="G181" s="5"/>
      <c r="H181" s="40"/>
      <c r="I181" s="40"/>
      <c r="J181" s="40"/>
      <c r="K181" s="5"/>
    </row>
    <row r="182" spans="1:11" ht="13.5" customHeight="1" thickBot="1">
      <c r="A182" s="5"/>
      <c r="B182" s="375" t="s">
        <v>136</v>
      </c>
      <c r="C182" s="5"/>
      <c r="D182" s="327" t="s">
        <v>138</v>
      </c>
      <c r="E182" s="328"/>
      <c r="F182" s="328"/>
      <c r="G182" s="5"/>
      <c r="H182" s="327" t="s">
        <v>138</v>
      </c>
      <c r="I182" s="328"/>
      <c r="J182" s="328"/>
      <c r="K182" s="5"/>
    </row>
    <row r="183" spans="1:11" ht="12.75" customHeight="1">
      <c r="A183" s="5"/>
      <c r="B183" s="376"/>
      <c r="C183" s="5"/>
      <c r="D183" s="318">
        <v>0</v>
      </c>
      <c r="E183" s="319"/>
      <c r="F183" s="194" t="s">
        <v>123</v>
      </c>
      <c r="G183" s="5"/>
      <c r="H183" s="428">
        <f>D187</f>
        <v>0</v>
      </c>
      <c r="I183" s="429"/>
      <c r="J183" s="194" t="s">
        <v>62</v>
      </c>
      <c r="K183" s="5"/>
    </row>
    <row r="184" spans="1:11" ht="12.75" customHeight="1">
      <c r="A184" s="5"/>
      <c r="B184" s="376"/>
      <c r="C184" s="5"/>
      <c r="D184" s="320">
        <v>0</v>
      </c>
      <c r="E184" s="321"/>
      <c r="F184" s="55" t="s">
        <v>63</v>
      </c>
      <c r="G184" s="7"/>
      <c r="H184" s="320">
        <v>0</v>
      </c>
      <c r="I184" s="321"/>
      <c r="J184" s="55" t="s">
        <v>63</v>
      </c>
      <c r="K184" s="7"/>
    </row>
    <row r="185" spans="1:11" ht="12.75" customHeight="1">
      <c r="A185" s="5"/>
      <c r="B185" s="376"/>
      <c r="C185" s="5"/>
      <c r="D185" s="420">
        <v>0</v>
      </c>
      <c r="E185" s="421"/>
      <c r="F185" s="55" t="s">
        <v>64</v>
      </c>
      <c r="G185" s="7"/>
      <c r="H185" s="420">
        <v>0</v>
      </c>
      <c r="I185" s="421"/>
      <c r="J185" s="55" t="s">
        <v>64</v>
      </c>
      <c r="K185" s="5"/>
    </row>
    <row r="186" spans="1:11" ht="12.75" customHeight="1">
      <c r="A186" s="5"/>
      <c r="B186" s="376"/>
      <c r="C186" s="5"/>
      <c r="D186" s="320">
        <v>0</v>
      </c>
      <c r="E186" s="321"/>
      <c r="F186" s="55" t="s">
        <v>65</v>
      </c>
      <c r="G186" s="7"/>
      <c r="H186" s="320">
        <v>0</v>
      </c>
      <c r="I186" s="321"/>
      <c r="J186" s="55" t="s">
        <v>65</v>
      </c>
      <c r="K186" s="5"/>
    </row>
    <row r="187" spans="1:11" ht="13.5" customHeight="1" thickBot="1">
      <c r="A187" s="5"/>
      <c r="B187" s="376"/>
      <c r="C187" s="5"/>
      <c r="D187" s="313">
        <f>D183+D184-D185+D186</f>
        <v>0</v>
      </c>
      <c r="E187" s="314"/>
      <c r="F187" s="56" t="s">
        <v>66</v>
      </c>
      <c r="G187" s="7"/>
      <c r="H187" s="313">
        <f>H183+H184-H185+H186</f>
        <v>0</v>
      </c>
      <c r="I187" s="314"/>
      <c r="J187" s="56" t="s">
        <v>66</v>
      </c>
      <c r="K187" s="5"/>
    </row>
    <row r="188" spans="1:11" ht="7.5" customHeight="1" thickBot="1">
      <c r="A188" s="5"/>
      <c r="B188" s="376"/>
      <c r="C188" s="5"/>
      <c r="D188" s="40"/>
      <c r="E188" s="40"/>
      <c r="F188" s="49"/>
      <c r="G188" s="7"/>
      <c r="H188" s="40"/>
      <c r="I188" s="40"/>
      <c r="J188" s="49"/>
      <c r="K188" s="5"/>
    </row>
    <row r="189" spans="1:11" ht="13.5" customHeight="1" thickBot="1">
      <c r="A189" s="5"/>
      <c r="B189" s="377"/>
      <c r="C189" s="5"/>
      <c r="D189" s="325">
        <f>D187+E187</f>
        <v>0</v>
      </c>
      <c r="E189" s="326"/>
      <c r="F189" s="58" t="s">
        <v>67</v>
      </c>
      <c r="G189" s="7"/>
      <c r="H189" s="325">
        <f>H187+I187</f>
        <v>0</v>
      </c>
      <c r="I189" s="326"/>
      <c r="J189" s="58" t="s">
        <v>67</v>
      </c>
      <c r="K189" s="5"/>
    </row>
    <row r="190" spans="1:11" ht="3.75" customHeight="1" thickBot="1">
      <c r="A190" s="5"/>
      <c r="B190" s="173"/>
      <c r="C190" s="174"/>
      <c r="D190" s="40"/>
      <c r="E190" s="40"/>
      <c r="F190" s="46"/>
      <c r="G190" s="174"/>
      <c r="H190" s="40"/>
      <c r="I190" s="40"/>
      <c r="J190" s="47"/>
      <c r="K190" s="5"/>
    </row>
    <row r="191" spans="1:11" ht="12.75" customHeight="1">
      <c r="A191" s="5"/>
      <c r="B191" s="322" t="s">
        <v>125</v>
      </c>
      <c r="C191" s="6"/>
      <c r="D191" s="304"/>
      <c r="E191" s="305"/>
      <c r="F191" s="305"/>
      <c r="G191" s="6"/>
      <c r="H191" s="298" t="s">
        <v>128</v>
      </c>
      <c r="I191" s="298"/>
      <c r="J191" s="299"/>
      <c r="K191" s="5"/>
    </row>
    <row r="192" spans="1:11" ht="12.75" customHeight="1">
      <c r="A192" s="5"/>
      <c r="B192" s="323"/>
      <c r="C192" s="5"/>
      <c r="D192" s="306"/>
      <c r="E192" s="307"/>
      <c r="F192" s="307"/>
      <c r="G192" s="5"/>
      <c r="H192" s="300"/>
      <c r="I192" s="300"/>
      <c r="J192" s="301"/>
      <c r="K192" s="5"/>
    </row>
    <row r="193" spans="1:11" ht="12.75" customHeight="1">
      <c r="A193" s="5"/>
      <c r="B193" s="323"/>
      <c r="C193" s="5"/>
      <c r="D193" s="306"/>
      <c r="E193" s="307"/>
      <c r="F193" s="307"/>
      <c r="G193" s="5"/>
      <c r="H193" s="300"/>
      <c r="I193" s="300"/>
      <c r="J193" s="301"/>
      <c r="K193" s="5"/>
    </row>
    <row r="194" spans="1:11" ht="12.75" customHeight="1">
      <c r="A194" s="5"/>
      <c r="B194" s="323"/>
      <c r="C194" s="5"/>
      <c r="D194" s="306"/>
      <c r="E194" s="307"/>
      <c r="F194" s="307"/>
      <c r="G194" s="5"/>
      <c r="H194" s="300"/>
      <c r="I194" s="300"/>
      <c r="J194" s="301"/>
      <c r="K194" s="5"/>
    </row>
    <row r="195" spans="1:11" ht="30.75" customHeight="1" thickBot="1">
      <c r="A195" s="5"/>
      <c r="B195" s="324"/>
      <c r="C195" s="19"/>
      <c r="D195" s="308"/>
      <c r="E195" s="309"/>
      <c r="F195" s="309"/>
      <c r="G195" s="19"/>
      <c r="H195" s="302"/>
      <c r="I195" s="302"/>
      <c r="J195" s="303"/>
      <c r="K195" s="5"/>
    </row>
    <row r="196" spans="1:11" ht="3.75" customHeight="1" thickBot="1">
      <c r="A196" s="198"/>
      <c r="B196" s="197"/>
      <c r="C196" s="33"/>
      <c r="D196" s="33"/>
      <c r="E196" s="33"/>
      <c r="F196" s="33"/>
      <c r="G196" s="33"/>
      <c r="H196" s="33"/>
      <c r="I196" s="33"/>
      <c r="J196" s="33"/>
      <c r="K196" s="198"/>
    </row>
    <row r="197" spans="1:11" ht="26.25" customHeight="1" thickBot="1">
      <c r="A197" s="5"/>
      <c r="B197" s="310" t="s">
        <v>152</v>
      </c>
      <c r="C197" s="311"/>
      <c r="D197" s="311"/>
      <c r="E197" s="311"/>
      <c r="F197" s="311"/>
      <c r="G197" s="311"/>
      <c r="H197" s="311"/>
      <c r="I197" s="311"/>
      <c r="J197" s="312"/>
      <c r="K197" s="5"/>
    </row>
    <row r="198" spans="1:11" ht="3.75" customHeight="1" thickBot="1">
      <c r="A198" s="198"/>
      <c r="B198" s="197"/>
      <c r="C198" s="33"/>
      <c r="D198" s="33"/>
      <c r="E198" s="33"/>
      <c r="F198" s="33"/>
      <c r="G198" s="33"/>
      <c r="H198" s="33"/>
      <c r="I198" s="33"/>
      <c r="J198" s="33"/>
      <c r="K198" s="198"/>
    </row>
    <row r="199" spans="1:11" ht="12.75" customHeight="1">
      <c r="A199" s="5"/>
      <c r="B199" s="329" t="s">
        <v>68</v>
      </c>
      <c r="C199" s="5"/>
      <c r="D199" s="331"/>
      <c r="E199" s="332"/>
      <c r="F199" s="333"/>
      <c r="G199" s="5"/>
      <c r="H199" s="331"/>
      <c r="I199" s="332"/>
      <c r="J199" s="333"/>
      <c r="K199" s="5"/>
    </row>
    <row r="200" spans="1:11" ht="12.75" customHeight="1">
      <c r="A200" s="5"/>
      <c r="B200" s="329"/>
      <c r="C200" s="5"/>
      <c r="D200" s="331"/>
      <c r="E200" s="332"/>
      <c r="F200" s="333"/>
      <c r="G200" s="5"/>
      <c r="H200" s="331"/>
      <c r="I200" s="332"/>
      <c r="J200" s="333"/>
      <c r="K200" s="5"/>
    </row>
    <row r="201" spans="1:11" ht="12.75" customHeight="1">
      <c r="A201" s="5"/>
      <c r="B201" s="329"/>
      <c r="C201" s="5"/>
      <c r="D201" s="331"/>
      <c r="E201" s="332"/>
      <c r="F201" s="333"/>
      <c r="G201" s="5"/>
      <c r="H201" s="331"/>
      <c r="I201" s="332"/>
      <c r="J201" s="333"/>
      <c r="K201" s="5"/>
    </row>
    <row r="202" spans="1:11" ht="12.75" customHeight="1">
      <c r="A202" s="5"/>
      <c r="B202" s="329"/>
      <c r="C202" s="5"/>
      <c r="D202" s="331"/>
      <c r="E202" s="332"/>
      <c r="F202" s="333"/>
      <c r="G202" s="5"/>
      <c r="H202" s="331"/>
      <c r="I202" s="332"/>
      <c r="J202" s="333"/>
      <c r="K202" s="5"/>
    </row>
    <row r="203" spans="1:11" ht="30.75" customHeight="1" thickBot="1">
      <c r="A203" s="5"/>
      <c r="B203" s="330"/>
      <c r="C203" s="19"/>
      <c r="D203" s="334"/>
      <c r="E203" s="335"/>
      <c r="F203" s="336"/>
      <c r="G203" s="19"/>
      <c r="H203" s="334"/>
      <c r="I203" s="335"/>
      <c r="J203" s="336"/>
      <c r="K203" s="5"/>
    </row>
    <row r="204" spans="1:11" ht="3.75" customHeight="1" thickBot="1">
      <c r="A204" s="27"/>
      <c r="B204" s="22"/>
      <c r="C204" s="22"/>
      <c r="D204" s="22"/>
      <c r="E204" s="22"/>
      <c r="F204" s="22"/>
      <c r="G204" s="22"/>
      <c r="H204" s="22"/>
      <c r="I204" s="22"/>
      <c r="J204" s="22"/>
      <c r="K204" s="28"/>
    </row>
    <row r="205" spans="1:11" ht="16.5" customHeight="1">
      <c r="A205" s="422"/>
      <c r="B205" s="423"/>
      <c r="C205" s="423"/>
      <c r="D205" s="423"/>
      <c r="E205" s="423"/>
      <c r="F205" s="423"/>
      <c r="G205" s="423"/>
      <c r="H205" s="423"/>
      <c r="I205" s="423"/>
      <c r="J205" s="423"/>
      <c r="K205" s="47"/>
    </row>
    <row r="206" spans="1:11" ht="16.5" customHeight="1">
      <c r="A206" s="424"/>
      <c r="B206" s="425"/>
      <c r="C206" s="425"/>
      <c r="D206" s="425"/>
      <c r="E206" s="425"/>
      <c r="F206" s="425"/>
      <c r="G206" s="425"/>
      <c r="H206" s="425"/>
      <c r="I206" s="425"/>
      <c r="J206" s="425"/>
      <c r="K206" s="49"/>
    </row>
    <row r="207" spans="1:11" ht="15.75" customHeight="1">
      <c r="A207" s="424"/>
      <c r="B207" s="425"/>
      <c r="C207" s="425"/>
      <c r="D207" s="425"/>
      <c r="E207" s="425"/>
      <c r="F207" s="425"/>
      <c r="G207" s="425"/>
      <c r="H207" s="425"/>
      <c r="I207" s="425"/>
      <c r="J207" s="425"/>
      <c r="K207" s="49"/>
    </row>
    <row r="208" spans="1:11" ht="6" customHeight="1" hidden="1">
      <c r="A208" s="424"/>
      <c r="B208" s="425"/>
      <c r="C208" s="425"/>
      <c r="D208" s="425"/>
      <c r="E208" s="425"/>
      <c r="F208" s="425"/>
      <c r="G208" s="425"/>
      <c r="H208" s="425"/>
      <c r="I208" s="425"/>
      <c r="J208" s="425"/>
      <c r="K208" s="49"/>
    </row>
    <row r="209" spans="1:11" ht="12.75">
      <c r="A209" s="424"/>
      <c r="B209" s="425"/>
      <c r="C209" s="425"/>
      <c r="D209" s="425"/>
      <c r="E209" s="425"/>
      <c r="F209" s="425"/>
      <c r="G209" s="425"/>
      <c r="H209" s="425"/>
      <c r="I209" s="425"/>
      <c r="J209" s="425"/>
      <c r="K209" s="49"/>
    </row>
    <row r="210" spans="1:11" ht="12.75">
      <c r="A210" s="424"/>
      <c r="B210" s="425"/>
      <c r="C210" s="425"/>
      <c r="D210" s="425"/>
      <c r="E210" s="425"/>
      <c r="F210" s="425"/>
      <c r="G210" s="425"/>
      <c r="H210" s="425"/>
      <c r="I210" s="425"/>
      <c r="J210" s="425"/>
      <c r="K210" s="49"/>
    </row>
    <row r="211" spans="1:11" ht="12.75" customHeight="1" thickBot="1">
      <c r="A211" s="426"/>
      <c r="B211" s="427"/>
      <c r="C211" s="427"/>
      <c r="D211" s="427"/>
      <c r="E211" s="427"/>
      <c r="F211" s="427"/>
      <c r="G211" s="427"/>
      <c r="H211" s="427"/>
      <c r="I211" s="427"/>
      <c r="J211" s="427"/>
      <c r="K211" s="52"/>
    </row>
    <row r="212" ht="3" customHeight="1"/>
    <row r="213" ht="2.25" customHeight="1"/>
  </sheetData>
  <sheetProtection password="C7BF" sheet="1" objects="1"/>
  <mergeCells count="330">
    <mergeCell ref="A205:J211"/>
    <mergeCell ref="H174:I174"/>
    <mergeCell ref="H175:I175"/>
    <mergeCell ref="H176:I176"/>
    <mergeCell ref="H177:I177"/>
    <mergeCell ref="D187:E187"/>
    <mergeCell ref="H183:I183"/>
    <mergeCell ref="H184:I184"/>
    <mergeCell ref="H185:I185"/>
    <mergeCell ref="H186:I186"/>
    <mergeCell ref="H187:I187"/>
    <mergeCell ref="D185:E185"/>
    <mergeCell ref="D186:E186"/>
    <mergeCell ref="D175:E175"/>
    <mergeCell ref="D176:E176"/>
    <mergeCell ref="D177:E177"/>
    <mergeCell ref="D178:E178"/>
    <mergeCell ref="H132:I132"/>
    <mergeCell ref="H122:I122"/>
    <mergeCell ref="H123:I123"/>
    <mergeCell ref="H124:I124"/>
    <mergeCell ref="H125:I125"/>
    <mergeCell ref="H126:I126"/>
    <mergeCell ref="H127:I127"/>
    <mergeCell ref="H128:I128"/>
    <mergeCell ref="H114:I114"/>
    <mergeCell ref="H117:I117"/>
    <mergeCell ref="H118:I118"/>
    <mergeCell ref="H130:I130"/>
    <mergeCell ref="H100:I100"/>
    <mergeCell ref="H103:I103"/>
    <mergeCell ref="H104:I104"/>
    <mergeCell ref="H105:I105"/>
    <mergeCell ref="H102:I102"/>
    <mergeCell ref="H119:I119"/>
    <mergeCell ref="H109:I109"/>
    <mergeCell ref="H110:I110"/>
    <mergeCell ref="H96:I96"/>
    <mergeCell ref="H97:I97"/>
    <mergeCell ref="H98:I98"/>
    <mergeCell ref="H99:I99"/>
    <mergeCell ref="H113:I113"/>
    <mergeCell ref="H92:I92"/>
    <mergeCell ref="H93:I93"/>
    <mergeCell ref="H94:I94"/>
    <mergeCell ref="H95:I95"/>
    <mergeCell ref="H87:I87"/>
    <mergeCell ref="H88:I88"/>
    <mergeCell ref="H89:I89"/>
    <mergeCell ref="H106:I106"/>
    <mergeCell ref="H108:I108"/>
    <mergeCell ref="H83:I83"/>
    <mergeCell ref="H84:I84"/>
    <mergeCell ref="H85:I85"/>
    <mergeCell ref="H73:I73"/>
    <mergeCell ref="H74:I74"/>
    <mergeCell ref="H77:I77"/>
    <mergeCell ref="H86:I86"/>
    <mergeCell ref="H79:I79"/>
    <mergeCell ref="H80:I80"/>
    <mergeCell ref="H62:I62"/>
    <mergeCell ref="H65:I65"/>
    <mergeCell ref="H66:I66"/>
    <mergeCell ref="H71:I71"/>
    <mergeCell ref="H69:I69"/>
    <mergeCell ref="H70:I70"/>
    <mergeCell ref="H82:I82"/>
    <mergeCell ref="H58:I58"/>
    <mergeCell ref="H59:I59"/>
    <mergeCell ref="H60:I60"/>
    <mergeCell ref="H61:I61"/>
    <mergeCell ref="H54:I54"/>
    <mergeCell ref="H55:I55"/>
    <mergeCell ref="H56:I56"/>
    <mergeCell ref="H57:I57"/>
    <mergeCell ref="H48:I48"/>
    <mergeCell ref="H49:I49"/>
    <mergeCell ref="H50:I50"/>
    <mergeCell ref="H53:I53"/>
    <mergeCell ref="H44:I44"/>
    <mergeCell ref="H45:I45"/>
    <mergeCell ref="H46:I46"/>
    <mergeCell ref="H47:I47"/>
    <mergeCell ref="H38:I38"/>
    <mergeCell ref="H39:I39"/>
    <mergeCell ref="H42:I42"/>
    <mergeCell ref="H43:I43"/>
    <mergeCell ref="H34:I34"/>
    <mergeCell ref="H35:I35"/>
    <mergeCell ref="H36:I36"/>
    <mergeCell ref="H37:I37"/>
    <mergeCell ref="D127:E127"/>
    <mergeCell ref="D128:E128"/>
    <mergeCell ref="D130:E130"/>
    <mergeCell ref="D132:E132"/>
    <mergeCell ref="D131:E131"/>
    <mergeCell ref="D123:E123"/>
    <mergeCell ref="D124:E124"/>
    <mergeCell ref="D125:E125"/>
    <mergeCell ref="D126:E126"/>
    <mergeCell ref="D120:E120"/>
    <mergeCell ref="D121:E121"/>
    <mergeCell ref="D122:E122"/>
    <mergeCell ref="D113:E113"/>
    <mergeCell ref="D114:E114"/>
    <mergeCell ref="D117:E117"/>
    <mergeCell ref="D118:E118"/>
    <mergeCell ref="D112:E112"/>
    <mergeCell ref="D105:E105"/>
    <mergeCell ref="D106:E106"/>
    <mergeCell ref="D107:E107"/>
    <mergeCell ref="D108:E108"/>
    <mergeCell ref="D119:E119"/>
    <mergeCell ref="D109:E109"/>
    <mergeCell ref="D110:E110"/>
    <mergeCell ref="D111:E111"/>
    <mergeCell ref="D99:E99"/>
    <mergeCell ref="D100:E100"/>
    <mergeCell ref="D104:E104"/>
    <mergeCell ref="D103:E103"/>
    <mergeCell ref="D95:E95"/>
    <mergeCell ref="D96:E96"/>
    <mergeCell ref="D97:E97"/>
    <mergeCell ref="D98:E98"/>
    <mergeCell ref="D102:E102"/>
    <mergeCell ref="D89:E89"/>
    <mergeCell ref="D93:E93"/>
    <mergeCell ref="D92:E92"/>
    <mergeCell ref="D94:E94"/>
    <mergeCell ref="D85:E85"/>
    <mergeCell ref="D86:E86"/>
    <mergeCell ref="D87:E87"/>
    <mergeCell ref="D88:E88"/>
    <mergeCell ref="D81:E81"/>
    <mergeCell ref="D82:E82"/>
    <mergeCell ref="D83:E83"/>
    <mergeCell ref="D84:E84"/>
    <mergeCell ref="D77:E77"/>
    <mergeCell ref="D78:E78"/>
    <mergeCell ref="D79:E79"/>
    <mergeCell ref="D80:E80"/>
    <mergeCell ref="D71:E71"/>
    <mergeCell ref="D72:E72"/>
    <mergeCell ref="D73:E73"/>
    <mergeCell ref="D74:E74"/>
    <mergeCell ref="D67:E67"/>
    <mergeCell ref="D68:E68"/>
    <mergeCell ref="D69:E69"/>
    <mergeCell ref="D70:E70"/>
    <mergeCell ref="D60:E60"/>
    <mergeCell ref="D61:E61"/>
    <mergeCell ref="D62:E62"/>
    <mergeCell ref="D65:E65"/>
    <mergeCell ref="D49:E49"/>
    <mergeCell ref="D50:E50"/>
    <mergeCell ref="D53:E53"/>
    <mergeCell ref="D59:E59"/>
    <mergeCell ref="D39:E39"/>
    <mergeCell ref="D45:E45"/>
    <mergeCell ref="D46:E46"/>
    <mergeCell ref="D48:E48"/>
    <mergeCell ref="D35:E35"/>
    <mergeCell ref="D36:E36"/>
    <mergeCell ref="D37:E37"/>
    <mergeCell ref="D38:E38"/>
    <mergeCell ref="H27:I27"/>
    <mergeCell ref="H28:I28"/>
    <mergeCell ref="D32:E32"/>
    <mergeCell ref="D33:E33"/>
    <mergeCell ref="D31:E31"/>
    <mergeCell ref="H31:I31"/>
    <mergeCell ref="H32:I32"/>
    <mergeCell ref="H33:I33"/>
    <mergeCell ref="F31:F38"/>
    <mergeCell ref="D34:E34"/>
    <mergeCell ref="H23:I23"/>
    <mergeCell ref="H24:I24"/>
    <mergeCell ref="H25:I25"/>
    <mergeCell ref="H26:I26"/>
    <mergeCell ref="H19:I19"/>
    <mergeCell ref="H20:I20"/>
    <mergeCell ref="H21:I21"/>
    <mergeCell ref="H22:I22"/>
    <mergeCell ref="D26:E26"/>
    <mergeCell ref="D27:E27"/>
    <mergeCell ref="D28:E28"/>
    <mergeCell ref="D21:E21"/>
    <mergeCell ref="D22:E22"/>
    <mergeCell ref="D23:E23"/>
    <mergeCell ref="D24:E24"/>
    <mergeCell ref="H5:I5"/>
    <mergeCell ref="H6:I6"/>
    <mergeCell ref="H7:I7"/>
    <mergeCell ref="H8:I8"/>
    <mergeCell ref="H9:I9"/>
    <mergeCell ref="H10:I10"/>
    <mergeCell ref="H11:I11"/>
    <mergeCell ref="D7:E7"/>
    <mergeCell ref="D8:E8"/>
    <mergeCell ref="D9:E9"/>
    <mergeCell ref="D10:E10"/>
    <mergeCell ref="B12:J12"/>
    <mergeCell ref="D11:E11"/>
    <mergeCell ref="H149:J149"/>
    <mergeCell ref="D14:E14"/>
    <mergeCell ref="D15:E15"/>
    <mergeCell ref="D16:E16"/>
    <mergeCell ref="D17:E17"/>
    <mergeCell ref="J117:J127"/>
    <mergeCell ref="D18:E18"/>
    <mergeCell ref="D19:E19"/>
    <mergeCell ref="D20:E20"/>
    <mergeCell ref="D25:E25"/>
    <mergeCell ref="J65:J73"/>
    <mergeCell ref="H76:I76"/>
    <mergeCell ref="J77:J88"/>
    <mergeCell ref="H91:I91"/>
    <mergeCell ref="J92:J99"/>
    <mergeCell ref="H67:I67"/>
    <mergeCell ref="H68:I68"/>
    <mergeCell ref="H78:I78"/>
    <mergeCell ref="H81:I81"/>
    <mergeCell ref="H72:I72"/>
    <mergeCell ref="H2:I3"/>
    <mergeCell ref="H13:I13"/>
    <mergeCell ref="H30:I30"/>
    <mergeCell ref="H41:I41"/>
    <mergeCell ref="H4:I4"/>
    <mergeCell ref="H14:I14"/>
    <mergeCell ref="H15:I15"/>
    <mergeCell ref="H16:I16"/>
    <mergeCell ref="H17:I17"/>
    <mergeCell ref="H18:I18"/>
    <mergeCell ref="F65:F73"/>
    <mergeCell ref="D64:E64"/>
    <mergeCell ref="D154:F154"/>
    <mergeCell ref="D116:E116"/>
    <mergeCell ref="D142:F142"/>
    <mergeCell ref="F92:F99"/>
    <mergeCell ref="F103:F113"/>
    <mergeCell ref="D146:F146"/>
    <mergeCell ref="D139:F139"/>
    <mergeCell ref="D66:E66"/>
    <mergeCell ref="F42:F49"/>
    <mergeCell ref="D76:E76"/>
    <mergeCell ref="D91:E91"/>
    <mergeCell ref="F77:F88"/>
    <mergeCell ref="F53:F61"/>
    <mergeCell ref="D54:E54"/>
    <mergeCell ref="D55:E55"/>
    <mergeCell ref="D56:E56"/>
    <mergeCell ref="D57:E57"/>
    <mergeCell ref="D58:E58"/>
    <mergeCell ref="D13:E13"/>
    <mergeCell ref="F14:F27"/>
    <mergeCell ref="D30:E30"/>
    <mergeCell ref="B2:B3"/>
    <mergeCell ref="D2:E3"/>
    <mergeCell ref="F2:F3"/>
    <mergeCell ref="F5:F10"/>
    <mergeCell ref="D4:E4"/>
    <mergeCell ref="D5:E5"/>
    <mergeCell ref="D6:E6"/>
    <mergeCell ref="J42:J49"/>
    <mergeCell ref="J53:J61"/>
    <mergeCell ref="H64:I64"/>
    <mergeCell ref="D41:E41"/>
    <mergeCell ref="D52:E52"/>
    <mergeCell ref="D43:E43"/>
    <mergeCell ref="D42:E42"/>
    <mergeCell ref="D44:E44"/>
    <mergeCell ref="H52:I52"/>
    <mergeCell ref="D47:E47"/>
    <mergeCell ref="J2:J3"/>
    <mergeCell ref="J5:J10"/>
    <mergeCell ref="J14:J27"/>
    <mergeCell ref="J31:J38"/>
    <mergeCell ref="D150:F150"/>
    <mergeCell ref="D141:F141"/>
    <mergeCell ref="D137:F137"/>
    <mergeCell ref="H138:J138"/>
    <mergeCell ref="H139:J139"/>
    <mergeCell ref="D138:F138"/>
    <mergeCell ref="H146:J146"/>
    <mergeCell ref="B182:B189"/>
    <mergeCell ref="D173:F173"/>
    <mergeCell ref="H189:I189"/>
    <mergeCell ref="H150:J150"/>
    <mergeCell ref="H151:J151"/>
    <mergeCell ref="D182:F182"/>
    <mergeCell ref="H154:J154"/>
    <mergeCell ref="H173:J173"/>
    <mergeCell ref="H180:I180"/>
    <mergeCell ref="B141:B142"/>
    <mergeCell ref="D174:E174"/>
    <mergeCell ref="B173:B180"/>
    <mergeCell ref="D147:F147"/>
    <mergeCell ref="B158:B171"/>
    <mergeCell ref="D180:E180"/>
    <mergeCell ref="D151:F151"/>
    <mergeCell ref="H137:J137"/>
    <mergeCell ref="J103:J113"/>
    <mergeCell ref="H116:I116"/>
    <mergeCell ref="H136:J136"/>
    <mergeCell ref="H107:I107"/>
    <mergeCell ref="H131:I131"/>
    <mergeCell ref="H111:I111"/>
    <mergeCell ref="H112:I112"/>
    <mergeCell ref="H120:I120"/>
    <mergeCell ref="H121:I121"/>
    <mergeCell ref="B199:B203"/>
    <mergeCell ref="D199:F203"/>
    <mergeCell ref="H199:J203"/>
    <mergeCell ref="F117:F127"/>
    <mergeCell ref="D136:F136"/>
    <mergeCell ref="D149:F149"/>
    <mergeCell ref="D152:F152"/>
    <mergeCell ref="H147:J147"/>
    <mergeCell ref="H141:J141"/>
    <mergeCell ref="H142:J142"/>
    <mergeCell ref="H191:J195"/>
    <mergeCell ref="D191:F195"/>
    <mergeCell ref="B197:J197"/>
    <mergeCell ref="H178:I178"/>
    <mergeCell ref="H152:J152"/>
    <mergeCell ref="D183:E183"/>
    <mergeCell ref="D184:E184"/>
    <mergeCell ref="B191:B195"/>
    <mergeCell ref="D189:E189"/>
    <mergeCell ref="H182:J182"/>
  </mergeCells>
  <conditionalFormatting sqref="D154 H154">
    <cfRule type="cellIs" priority="20" dxfId="4" operator="equal" stopIfTrue="1">
      <formula>"Parabéns - Meta cumprida"</formula>
    </cfRule>
    <cfRule type="cellIs" priority="21" dxfId="48" operator="equal" stopIfTrue="1">
      <formula>"Atenção - Meta não cumprida"</formula>
    </cfRule>
  </conditionalFormatting>
  <conditionalFormatting sqref="D142">
    <cfRule type="cellIs" priority="22" dxfId="5" operator="equal" stopIfTrue="1">
      <formula>"Atenção - Resultado Mensal Negativo"</formula>
    </cfRule>
    <cfRule type="cellIs" priority="23" dxfId="4" operator="equal" stopIfTrue="1">
      <formula>"Parabéns - Resultado Mensal Positivo"</formula>
    </cfRule>
    <cfRule type="cellIs" priority="24" dxfId="3" operator="equal" stopIfTrue="1">
      <formula>"Nem Positivo nem Negativo - No Limite"</formula>
    </cfRule>
  </conditionalFormatting>
  <conditionalFormatting sqref="D141">
    <cfRule type="cellIs" priority="25" dxfId="2" operator="equal" stopIfTrue="1">
      <formula>"Mark Contábil Informa:"</formula>
    </cfRule>
    <cfRule type="cellIs" priority="26" dxfId="1" operator="equal" stopIfTrue="1">
      <formula>"Mark Contábil Informa:"</formula>
    </cfRule>
    <cfRule type="cellIs" priority="27" dxfId="0" operator="equal" stopIfTrue="1">
      <formula>"Mark Contábil Informa:"</formula>
    </cfRule>
  </conditionalFormatting>
  <conditionalFormatting sqref="D154 H154">
    <cfRule type="cellIs" priority="7" dxfId="4" operator="equal" stopIfTrue="1">
      <formula>"Parabéns - Meta cumprida"</formula>
    </cfRule>
    <cfRule type="cellIs" priority="8" dxfId="48" operator="equal" stopIfTrue="1">
      <formula>"Atenção - Meta não cumprida"</formula>
    </cfRule>
  </conditionalFormatting>
  <conditionalFormatting sqref="H142">
    <cfRule type="cellIs" priority="1" dxfId="5" operator="equal" stopIfTrue="1">
      <formula>"Atenção - Resultado Mensal Negativo"</formula>
    </cfRule>
    <cfRule type="cellIs" priority="2" dxfId="4" operator="equal" stopIfTrue="1">
      <formula>"Parabéns - Resultado Mensal Positivo"</formula>
    </cfRule>
    <cfRule type="cellIs" priority="3" dxfId="3" operator="equal" stopIfTrue="1">
      <formula>"Nem Positivo nem Negativo - No Limite"</formula>
    </cfRule>
  </conditionalFormatting>
  <conditionalFormatting sqref="H141">
    <cfRule type="cellIs" priority="4" dxfId="2" operator="equal" stopIfTrue="1">
      <formula>"Mark Contábil Informa:"</formula>
    </cfRule>
    <cfRule type="cellIs" priority="5" dxfId="1" operator="equal" stopIfTrue="1">
      <formula>"Mark Contábil Informa:"</formula>
    </cfRule>
    <cfRule type="cellIs" priority="6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1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" sqref="A1:A2"/>
      <selection pane="bottomLeft" activeCell="H122" sqref="H122:I122"/>
    </sheetView>
  </sheetViews>
  <sheetFormatPr defaultColWidth="0.2890625" defaultRowHeight="12.75" customHeight="1" zeroHeight="1"/>
  <cols>
    <col min="1" max="1" width="0.5625" style="4" customWidth="1"/>
    <col min="2" max="2" width="52.7109375" style="4" bestFit="1" customWidth="1"/>
    <col min="3" max="3" width="0.71875" style="4" customWidth="1"/>
    <col min="4" max="4" width="18.7109375" style="4" bestFit="1" customWidth="1"/>
    <col min="5" max="5" width="18.7109375" style="4" customWidth="1"/>
    <col min="6" max="6" width="18.00390625" style="4" customWidth="1"/>
    <col min="7" max="7" width="0.71875" style="4" customWidth="1"/>
    <col min="8" max="8" width="18.7109375" style="4" bestFit="1" customWidth="1"/>
    <col min="9" max="9" width="18.7109375" style="4" customWidth="1"/>
    <col min="10" max="10" width="18.00390625" style="4" customWidth="1"/>
    <col min="11" max="11" width="0.71875" style="4" customWidth="1"/>
    <col min="12" max="255" width="0" style="4" hidden="1" customWidth="1"/>
    <col min="256" max="16384" width="0.2890625" style="4" customWidth="1"/>
  </cols>
  <sheetData>
    <row r="1" spans="1:15" ht="3.75" customHeight="1" thickBot="1">
      <c r="A1" s="1"/>
      <c r="B1" s="31"/>
      <c r="C1" s="31"/>
      <c r="D1" s="31"/>
      <c r="E1" s="31"/>
      <c r="F1" s="31"/>
      <c r="G1" s="3"/>
      <c r="H1" s="31"/>
      <c r="I1" s="31"/>
      <c r="J1" s="31"/>
      <c r="K1" s="3"/>
      <c r="O1" s="48"/>
    </row>
    <row r="2" spans="1:15" ht="21.75" customHeight="1">
      <c r="A2" s="5"/>
      <c r="B2" s="395" t="str">
        <f>'Jan - Fev'!B2:B3</f>
        <v>Controle Financeiro Pessoal 2022
Receitas x Despesas</v>
      </c>
      <c r="C2" s="6"/>
      <c r="D2" s="397" t="s">
        <v>78</v>
      </c>
      <c r="E2" s="398"/>
      <c r="F2" s="385"/>
      <c r="G2" s="3"/>
      <c r="H2" s="397" t="s">
        <v>79</v>
      </c>
      <c r="I2" s="398"/>
      <c r="J2" s="385"/>
      <c r="K2" s="7"/>
      <c r="O2" s="48"/>
    </row>
    <row r="3" spans="1:15" ht="19.5" customHeight="1" thickBot="1">
      <c r="A3" s="5"/>
      <c r="B3" s="396"/>
      <c r="C3" s="5"/>
      <c r="D3" s="399"/>
      <c r="E3" s="400"/>
      <c r="F3" s="370"/>
      <c r="G3" s="7"/>
      <c r="H3" s="399"/>
      <c r="I3" s="400"/>
      <c r="J3" s="370"/>
      <c r="K3" s="7"/>
      <c r="O3" s="48"/>
    </row>
    <row r="4" spans="1:15" s="10" customFormat="1" ht="13.5" thickBot="1">
      <c r="A4" s="5"/>
      <c r="B4" s="8" t="s">
        <v>90</v>
      </c>
      <c r="C4" s="5"/>
      <c r="D4" s="401" t="str">
        <f>'Página Inicial'!C6</f>
        <v>Raimundo</v>
      </c>
      <c r="E4" s="402"/>
      <c r="F4" s="9" t="s">
        <v>0</v>
      </c>
      <c r="G4" s="7"/>
      <c r="H4" s="401" t="str">
        <f>D4</f>
        <v>Raimundo</v>
      </c>
      <c r="I4" s="402"/>
      <c r="J4" s="9" t="s">
        <v>0</v>
      </c>
      <c r="K4" s="7"/>
      <c r="O4" s="238"/>
    </row>
    <row r="5" spans="1:15" ht="12.75" customHeight="1">
      <c r="A5" s="5"/>
      <c r="B5" s="11" t="s">
        <v>96</v>
      </c>
      <c r="C5" s="5"/>
      <c r="D5" s="359">
        <v>2200</v>
      </c>
      <c r="E5" s="360"/>
      <c r="F5" s="386"/>
      <c r="G5" s="7"/>
      <c r="H5" s="359">
        <v>2200</v>
      </c>
      <c r="I5" s="360"/>
      <c r="J5" s="386"/>
      <c r="K5" s="7"/>
      <c r="O5" s="48"/>
    </row>
    <row r="6" spans="1:15" ht="12.75">
      <c r="A6" s="5"/>
      <c r="B6" s="11" t="s">
        <v>97</v>
      </c>
      <c r="C6" s="5"/>
      <c r="D6" s="359"/>
      <c r="E6" s="360"/>
      <c r="F6" s="369"/>
      <c r="G6" s="7"/>
      <c r="H6" s="359"/>
      <c r="I6" s="360"/>
      <c r="J6" s="369"/>
      <c r="K6" s="7"/>
      <c r="O6" s="48"/>
    </row>
    <row r="7" spans="1:15" ht="12.75">
      <c r="A7" s="5"/>
      <c r="B7" s="11" t="s">
        <v>98</v>
      </c>
      <c r="C7" s="5"/>
      <c r="D7" s="359"/>
      <c r="E7" s="360"/>
      <c r="F7" s="369"/>
      <c r="G7" s="7"/>
      <c r="H7" s="359"/>
      <c r="I7" s="360"/>
      <c r="J7" s="369"/>
      <c r="K7" s="7"/>
      <c r="O7" s="48"/>
    </row>
    <row r="8" spans="1:15" ht="12.75">
      <c r="A8" s="5"/>
      <c r="B8" s="12"/>
      <c r="C8" s="5"/>
      <c r="D8" s="359"/>
      <c r="E8" s="360"/>
      <c r="F8" s="369"/>
      <c r="G8" s="7"/>
      <c r="H8" s="359"/>
      <c r="I8" s="360"/>
      <c r="J8" s="369"/>
      <c r="K8" s="7"/>
      <c r="O8" s="48"/>
    </row>
    <row r="9" spans="1:15" ht="13.5" thickBot="1">
      <c r="A9" s="5"/>
      <c r="B9" s="12"/>
      <c r="C9" s="5"/>
      <c r="D9" s="405"/>
      <c r="E9" s="406"/>
      <c r="F9" s="369"/>
      <c r="G9" s="7"/>
      <c r="H9" s="405"/>
      <c r="I9" s="406"/>
      <c r="J9" s="369"/>
      <c r="K9" s="7"/>
      <c r="O9" s="48"/>
    </row>
    <row r="10" spans="1:15" ht="13.5" thickBot="1">
      <c r="A10" s="5"/>
      <c r="B10" s="64" t="s">
        <v>1</v>
      </c>
      <c r="C10" s="5"/>
      <c r="D10" s="407"/>
      <c r="E10" s="408"/>
      <c r="F10" s="370"/>
      <c r="G10" s="7"/>
      <c r="H10" s="407"/>
      <c r="I10" s="408"/>
      <c r="J10" s="370"/>
      <c r="K10" s="7"/>
      <c r="O10" s="48"/>
    </row>
    <row r="11" spans="1:15" ht="13.5" thickBot="1">
      <c r="A11" s="5"/>
      <c r="B11" s="14" t="s">
        <v>2</v>
      </c>
      <c r="C11" s="5"/>
      <c r="D11" s="403">
        <f>D5+D6+D7+D8+D9-D10</f>
        <v>2200</v>
      </c>
      <c r="E11" s="404"/>
      <c r="F11" s="166"/>
      <c r="G11" s="7"/>
      <c r="H11" s="403">
        <f>H5+H6+H7+H8+H9-H10</f>
        <v>2200</v>
      </c>
      <c r="I11" s="404"/>
      <c r="J11" s="166">
        <f>H11+I11</f>
        <v>2200</v>
      </c>
      <c r="K11" s="7"/>
      <c r="O11" s="48"/>
    </row>
    <row r="12" spans="1:15" ht="19.5" customHeight="1" thickBot="1">
      <c r="A12" s="5"/>
      <c r="B12" s="409" t="s">
        <v>3</v>
      </c>
      <c r="C12" s="410"/>
      <c r="D12" s="410"/>
      <c r="E12" s="410"/>
      <c r="F12" s="410"/>
      <c r="G12" s="410"/>
      <c r="H12" s="410"/>
      <c r="I12" s="410"/>
      <c r="J12" s="411"/>
      <c r="K12" s="7"/>
      <c r="O12" s="48"/>
    </row>
    <row r="13" spans="1:15" ht="26.25" thickBot="1">
      <c r="A13" s="5"/>
      <c r="B13" s="255" t="s">
        <v>4</v>
      </c>
      <c r="C13" s="1"/>
      <c r="D13" s="357" t="s">
        <v>113</v>
      </c>
      <c r="E13" s="358"/>
      <c r="F13" s="16" t="s">
        <v>5</v>
      </c>
      <c r="G13" s="3"/>
      <c r="H13" s="357" t="s">
        <v>113</v>
      </c>
      <c r="I13" s="358"/>
      <c r="J13" s="16" t="s">
        <v>5</v>
      </c>
      <c r="K13" s="7"/>
      <c r="O13" s="48"/>
    </row>
    <row r="14" spans="1:15" ht="12.75" customHeight="1">
      <c r="A14" s="5"/>
      <c r="B14" s="17" t="s">
        <v>6</v>
      </c>
      <c r="C14" s="21"/>
      <c r="D14" s="391"/>
      <c r="E14" s="392"/>
      <c r="F14" s="337">
        <f>IF(D28=0,"",D28/D130)</f>
        <v>0.4148986327204149</v>
      </c>
      <c r="G14" s="7"/>
      <c r="H14" s="391"/>
      <c r="I14" s="392"/>
      <c r="J14" s="337">
        <f>IF(H28=0,"",H28/H130)</f>
        <v>0.4423459244532803</v>
      </c>
      <c r="K14" s="7"/>
      <c r="O14" s="48"/>
    </row>
    <row r="15" spans="1:15" ht="12.75" customHeight="1">
      <c r="A15" s="5"/>
      <c r="B15" s="11" t="s">
        <v>7</v>
      </c>
      <c r="C15" s="21"/>
      <c r="D15" s="359">
        <v>200</v>
      </c>
      <c r="E15" s="360"/>
      <c r="F15" s="338"/>
      <c r="G15" s="7"/>
      <c r="H15" s="359">
        <v>200</v>
      </c>
      <c r="I15" s="360"/>
      <c r="J15" s="338"/>
      <c r="K15" s="7"/>
      <c r="O15" s="48"/>
    </row>
    <row r="16" spans="1:15" ht="12.75" customHeight="1">
      <c r="A16" s="5"/>
      <c r="B16" s="11" t="s">
        <v>8</v>
      </c>
      <c r="C16" s="21"/>
      <c r="D16" s="359"/>
      <c r="E16" s="360"/>
      <c r="F16" s="338"/>
      <c r="G16" s="7"/>
      <c r="H16" s="359"/>
      <c r="I16" s="360"/>
      <c r="J16" s="338"/>
      <c r="K16" s="7"/>
      <c r="O16" s="48"/>
    </row>
    <row r="17" spans="1:15" ht="12.75" customHeight="1">
      <c r="A17" s="5"/>
      <c r="B17" s="11" t="s">
        <v>9</v>
      </c>
      <c r="C17" s="21"/>
      <c r="D17" s="359">
        <v>80</v>
      </c>
      <c r="E17" s="360"/>
      <c r="F17" s="338"/>
      <c r="G17" s="7"/>
      <c r="H17" s="359">
        <v>90</v>
      </c>
      <c r="I17" s="360"/>
      <c r="J17" s="338"/>
      <c r="K17" s="7"/>
      <c r="O17" s="48"/>
    </row>
    <row r="18" spans="1:15" ht="12.75" customHeight="1">
      <c r="A18" s="5"/>
      <c r="B18" s="11" t="s">
        <v>10</v>
      </c>
      <c r="C18" s="21"/>
      <c r="D18" s="359"/>
      <c r="E18" s="360"/>
      <c r="F18" s="338"/>
      <c r="G18" s="7"/>
      <c r="H18" s="359"/>
      <c r="I18" s="360"/>
      <c r="J18" s="338"/>
      <c r="K18" s="7"/>
      <c r="O18" s="48"/>
    </row>
    <row r="19" spans="1:15" ht="12.75" customHeight="1">
      <c r="A19" s="5"/>
      <c r="B19" s="11" t="s">
        <v>11</v>
      </c>
      <c r="C19" s="21"/>
      <c r="D19" s="359"/>
      <c r="E19" s="360"/>
      <c r="F19" s="338"/>
      <c r="G19" s="7"/>
      <c r="H19" s="359"/>
      <c r="I19" s="360"/>
      <c r="J19" s="338"/>
      <c r="K19" s="7"/>
      <c r="O19" s="48"/>
    </row>
    <row r="20" spans="1:15" ht="12.75" customHeight="1">
      <c r="A20" s="5"/>
      <c r="B20" s="11" t="s">
        <v>12</v>
      </c>
      <c r="C20" s="21"/>
      <c r="D20" s="359"/>
      <c r="E20" s="360"/>
      <c r="F20" s="338"/>
      <c r="G20" s="7"/>
      <c r="H20" s="359"/>
      <c r="I20" s="360"/>
      <c r="J20" s="338"/>
      <c r="K20" s="7"/>
      <c r="O20" s="48"/>
    </row>
    <row r="21" spans="1:15" ht="12.75" customHeight="1">
      <c r="A21" s="5"/>
      <c r="B21" s="11" t="s">
        <v>13</v>
      </c>
      <c r="C21" s="21"/>
      <c r="D21" s="359">
        <v>600</v>
      </c>
      <c r="E21" s="360"/>
      <c r="F21" s="338"/>
      <c r="G21" s="7"/>
      <c r="H21" s="359">
        <v>600</v>
      </c>
      <c r="I21" s="360"/>
      <c r="J21" s="338"/>
      <c r="K21" s="7"/>
      <c r="O21" s="48"/>
    </row>
    <row r="22" spans="1:15" ht="12.75" customHeight="1">
      <c r="A22" s="5"/>
      <c r="B22" s="11" t="s">
        <v>101</v>
      </c>
      <c r="C22" s="21"/>
      <c r="D22" s="359"/>
      <c r="E22" s="360"/>
      <c r="F22" s="338"/>
      <c r="G22" s="7"/>
      <c r="H22" s="359"/>
      <c r="I22" s="360"/>
      <c r="J22" s="338"/>
      <c r="K22" s="7"/>
      <c r="O22" s="48"/>
    </row>
    <row r="23" spans="1:15" ht="12.75" customHeight="1">
      <c r="A23" s="5"/>
      <c r="B23" s="11" t="s">
        <v>14</v>
      </c>
      <c r="C23" s="21"/>
      <c r="D23" s="359"/>
      <c r="E23" s="360"/>
      <c r="F23" s="338"/>
      <c r="G23" s="7"/>
      <c r="H23" s="359"/>
      <c r="I23" s="360"/>
      <c r="J23" s="338"/>
      <c r="K23" s="7"/>
      <c r="O23" s="48"/>
    </row>
    <row r="24" spans="1:15" ht="12.75" customHeight="1">
      <c r="A24" s="5"/>
      <c r="B24" s="11" t="s">
        <v>15</v>
      </c>
      <c r="C24" s="21"/>
      <c r="D24" s="359"/>
      <c r="E24" s="360"/>
      <c r="F24" s="338"/>
      <c r="G24" s="7"/>
      <c r="H24" s="359"/>
      <c r="I24" s="360"/>
      <c r="J24" s="338"/>
      <c r="K24" s="7"/>
      <c r="O24" s="48"/>
    </row>
    <row r="25" spans="1:15" ht="12.75" customHeight="1">
      <c r="A25" s="5"/>
      <c r="B25" s="12"/>
      <c r="C25" s="21"/>
      <c r="D25" s="359"/>
      <c r="E25" s="360"/>
      <c r="F25" s="338"/>
      <c r="G25" s="7"/>
      <c r="H25" s="359"/>
      <c r="I25" s="360"/>
      <c r="J25" s="338"/>
      <c r="K25" s="7"/>
      <c r="O25" s="48"/>
    </row>
    <row r="26" spans="1:15" ht="12.75" customHeight="1">
      <c r="A26" s="5"/>
      <c r="B26" s="12"/>
      <c r="C26" s="21"/>
      <c r="D26" s="359"/>
      <c r="E26" s="360"/>
      <c r="F26" s="338"/>
      <c r="G26" s="7"/>
      <c r="H26" s="359"/>
      <c r="I26" s="360"/>
      <c r="J26" s="338"/>
      <c r="K26" s="7"/>
      <c r="O26" s="48"/>
    </row>
    <row r="27" spans="1:15" ht="12.75" customHeight="1" thickBot="1">
      <c r="A27" s="5"/>
      <c r="B27" s="12"/>
      <c r="C27" s="21"/>
      <c r="D27" s="405"/>
      <c r="E27" s="406"/>
      <c r="F27" s="339"/>
      <c r="G27" s="7"/>
      <c r="H27" s="405"/>
      <c r="I27" s="406"/>
      <c r="J27" s="339"/>
      <c r="K27" s="7"/>
      <c r="O27" s="48"/>
    </row>
    <row r="28" spans="1:15" ht="12.75" customHeight="1" thickBot="1">
      <c r="A28" s="5"/>
      <c r="B28" s="18" t="s">
        <v>16</v>
      </c>
      <c r="C28" s="27"/>
      <c r="D28" s="412">
        <f>SUM(D14:D27)</f>
        <v>880</v>
      </c>
      <c r="E28" s="413"/>
      <c r="F28" s="57"/>
      <c r="G28" s="28"/>
      <c r="H28" s="412">
        <f>SUM(H14:H27)</f>
        <v>890</v>
      </c>
      <c r="I28" s="413"/>
      <c r="J28" s="57"/>
      <c r="K28" s="7"/>
      <c r="O28" s="48"/>
    </row>
    <row r="29" spans="1:15" ht="3.75" customHeight="1" thickBot="1">
      <c r="A29" s="5"/>
      <c r="B29" s="177"/>
      <c r="C29" s="178"/>
      <c r="D29" s="179"/>
      <c r="E29" s="179"/>
      <c r="F29" s="179"/>
      <c r="G29" s="33"/>
      <c r="H29" s="179"/>
      <c r="I29" s="179"/>
      <c r="J29" s="179"/>
      <c r="K29" s="7"/>
      <c r="O29" s="48"/>
    </row>
    <row r="30" spans="1:15" ht="26.25" thickBot="1">
      <c r="A30" s="5"/>
      <c r="B30" s="256" t="s">
        <v>17</v>
      </c>
      <c r="C30" s="21"/>
      <c r="D30" s="393" t="s">
        <v>113</v>
      </c>
      <c r="E30" s="394"/>
      <c r="F30" s="176" t="s">
        <v>5</v>
      </c>
      <c r="G30" s="7"/>
      <c r="H30" s="393" t="s">
        <v>113</v>
      </c>
      <c r="I30" s="394"/>
      <c r="J30" s="176" t="s">
        <v>5</v>
      </c>
      <c r="K30" s="7"/>
      <c r="O30" s="48"/>
    </row>
    <row r="31" spans="1:15" ht="12.75" customHeight="1">
      <c r="A31" s="5"/>
      <c r="B31" s="17" t="s">
        <v>104</v>
      </c>
      <c r="C31" s="21"/>
      <c r="D31" s="391">
        <v>280</v>
      </c>
      <c r="E31" s="392"/>
      <c r="F31" s="337">
        <f>IF(D39=0,"",D39/D130)</f>
        <v>0.3682225365393682</v>
      </c>
      <c r="G31" s="7"/>
      <c r="H31" s="391">
        <v>302</v>
      </c>
      <c r="I31" s="392"/>
      <c r="J31" s="337">
        <f>IF(H39=0,"",H39/H130)</f>
        <v>0.39363817097415504</v>
      </c>
      <c r="K31" s="7"/>
      <c r="O31" s="48"/>
    </row>
    <row r="32" spans="1:15" ht="12.75" customHeight="1">
      <c r="A32" s="5"/>
      <c r="B32" s="11" t="s">
        <v>18</v>
      </c>
      <c r="C32" s="21"/>
      <c r="D32" s="359">
        <v>501</v>
      </c>
      <c r="E32" s="360"/>
      <c r="F32" s="338"/>
      <c r="G32" s="7"/>
      <c r="H32" s="359">
        <v>490</v>
      </c>
      <c r="I32" s="360"/>
      <c r="J32" s="338"/>
      <c r="K32" s="7"/>
      <c r="O32" s="48"/>
    </row>
    <row r="33" spans="1:15" ht="12.75" customHeight="1">
      <c r="A33" s="5"/>
      <c r="B33" s="11" t="s">
        <v>19</v>
      </c>
      <c r="C33" s="21"/>
      <c r="D33" s="359"/>
      <c r="E33" s="360"/>
      <c r="F33" s="338"/>
      <c r="G33" s="7"/>
      <c r="H33" s="359"/>
      <c r="I33" s="360"/>
      <c r="J33" s="338"/>
      <c r="K33" s="7"/>
      <c r="O33" s="48"/>
    </row>
    <row r="34" spans="1:15" ht="12.75" customHeight="1">
      <c r="A34" s="5"/>
      <c r="B34" s="11" t="s">
        <v>14</v>
      </c>
      <c r="C34" s="21"/>
      <c r="D34" s="359"/>
      <c r="E34" s="360"/>
      <c r="F34" s="338"/>
      <c r="G34" s="7"/>
      <c r="H34" s="359"/>
      <c r="I34" s="360"/>
      <c r="J34" s="338"/>
      <c r="K34" s="7"/>
      <c r="O34" s="48"/>
    </row>
    <row r="35" spans="1:15" ht="12.75" customHeight="1">
      <c r="A35" s="5"/>
      <c r="B35" s="11" t="s">
        <v>15</v>
      </c>
      <c r="C35" s="21"/>
      <c r="D35" s="359"/>
      <c r="E35" s="360"/>
      <c r="F35" s="338"/>
      <c r="G35" s="7"/>
      <c r="H35" s="359"/>
      <c r="I35" s="360"/>
      <c r="J35" s="338"/>
      <c r="K35" s="7"/>
      <c r="O35" s="48"/>
    </row>
    <row r="36" spans="1:15" ht="12.75" customHeight="1">
      <c r="A36" s="5"/>
      <c r="B36" s="12"/>
      <c r="C36" s="21"/>
      <c r="D36" s="359"/>
      <c r="E36" s="360"/>
      <c r="F36" s="338"/>
      <c r="G36" s="7"/>
      <c r="H36" s="359"/>
      <c r="I36" s="360"/>
      <c r="J36" s="338"/>
      <c r="K36" s="7"/>
      <c r="O36" s="48"/>
    </row>
    <row r="37" spans="1:15" ht="12.75" customHeight="1">
      <c r="A37" s="5"/>
      <c r="B37" s="12"/>
      <c r="C37" s="21"/>
      <c r="D37" s="359"/>
      <c r="E37" s="360"/>
      <c r="F37" s="338"/>
      <c r="G37" s="7"/>
      <c r="H37" s="359"/>
      <c r="I37" s="360"/>
      <c r="J37" s="338"/>
      <c r="K37" s="7"/>
      <c r="O37" s="48"/>
    </row>
    <row r="38" spans="1:15" ht="13.5" customHeight="1" thickBot="1">
      <c r="A38" s="5"/>
      <c r="B38" s="13"/>
      <c r="C38" s="21"/>
      <c r="D38" s="405"/>
      <c r="E38" s="406"/>
      <c r="F38" s="339"/>
      <c r="G38" s="7"/>
      <c r="H38" s="405"/>
      <c r="I38" s="406"/>
      <c r="J38" s="339"/>
      <c r="K38" s="7"/>
      <c r="O38" s="48"/>
    </row>
    <row r="39" spans="1:15" ht="13.5" thickBot="1">
      <c r="A39" s="21"/>
      <c r="B39" s="18" t="s">
        <v>20</v>
      </c>
      <c r="C39" s="22"/>
      <c r="D39" s="414">
        <f>SUM(D31:D38)</f>
        <v>781</v>
      </c>
      <c r="E39" s="415"/>
      <c r="F39" s="23"/>
      <c r="G39" s="7"/>
      <c r="H39" s="414">
        <f>SUM(H31:H38)</f>
        <v>792</v>
      </c>
      <c r="I39" s="415"/>
      <c r="J39" s="23"/>
      <c r="K39" s="7"/>
      <c r="O39" s="48"/>
    </row>
    <row r="40" spans="1:15" ht="3.75" customHeight="1" thickBot="1">
      <c r="A40" s="5"/>
      <c r="B40" s="177"/>
      <c r="C40" s="178"/>
      <c r="D40" s="179"/>
      <c r="E40" s="179"/>
      <c r="F40" s="179"/>
      <c r="G40" s="33"/>
      <c r="H40" s="179"/>
      <c r="I40" s="179"/>
      <c r="J40" s="179"/>
      <c r="K40" s="7"/>
      <c r="O40" s="48"/>
    </row>
    <row r="41" spans="1:15" ht="26.25" thickBot="1">
      <c r="A41" s="5"/>
      <c r="B41" s="255" t="s">
        <v>21</v>
      </c>
      <c r="C41" s="1"/>
      <c r="D41" s="357" t="s">
        <v>113</v>
      </c>
      <c r="E41" s="358"/>
      <c r="F41" s="20" t="s">
        <v>5</v>
      </c>
      <c r="G41" s="7"/>
      <c r="H41" s="357" t="s">
        <v>113</v>
      </c>
      <c r="I41" s="358"/>
      <c r="J41" s="20" t="s">
        <v>5</v>
      </c>
      <c r="K41" s="7"/>
      <c r="O41" s="48"/>
    </row>
    <row r="42" spans="1:15" ht="12.75" customHeight="1">
      <c r="A42" s="5"/>
      <c r="B42" s="17" t="s">
        <v>22</v>
      </c>
      <c r="C42" s="21"/>
      <c r="D42" s="391"/>
      <c r="E42" s="392"/>
      <c r="F42" s="337">
        <f>IF(D50=0,"",D50/D130)</f>
      </c>
      <c r="G42" s="7"/>
      <c r="H42" s="391"/>
      <c r="I42" s="392"/>
      <c r="J42" s="337">
        <f>IF(H50=0,"",H50/H130)</f>
      </c>
      <c r="K42" s="7"/>
      <c r="O42" s="48"/>
    </row>
    <row r="43" spans="1:15" ht="12.75" customHeight="1">
      <c r="A43" s="5"/>
      <c r="B43" s="11" t="s">
        <v>23</v>
      </c>
      <c r="C43" s="21"/>
      <c r="D43" s="359"/>
      <c r="E43" s="360"/>
      <c r="F43" s="338"/>
      <c r="G43" s="7"/>
      <c r="H43" s="359"/>
      <c r="I43" s="360"/>
      <c r="J43" s="338"/>
      <c r="K43" s="7"/>
      <c r="O43" s="48"/>
    </row>
    <row r="44" spans="1:15" ht="12.75" customHeight="1">
      <c r="A44" s="5"/>
      <c r="B44" s="11" t="s">
        <v>24</v>
      </c>
      <c r="C44" s="21"/>
      <c r="D44" s="359"/>
      <c r="E44" s="360"/>
      <c r="F44" s="338"/>
      <c r="G44" s="7"/>
      <c r="H44" s="359"/>
      <c r="I44" s="360"/>
      <c r="J44" s="338"/>
      <c r="K44" s="7"/>
      <c r="O44" s="48"/>
    </row>
    <row r="45" spans="1:15" ht="12.75" customHeight="1">
      <c r="A45" s="5"/>
      <c r="B45" s="11" t="s">
        <v>14</v>
      </c>
      <c r="C45" s="21"/>
      <c r="D45" s="359"/>
      <c r="E45" s="360"/>
      <c r="F45" s="338"/>
      <c r="G45" s="7"/>
      <c r="H45" s="359"/>
      <c r="I45" s="360"/>
      <c r="J45" s="338"/>
      <c r="K45" s="7"/>
      <c r="O45" s="48"/>
    </row>
    <row r="46" spans="1:15" ht="12.75" customHeight="1">
      <c r="A46" s="5"/>
      <c r="B46" s="11" t="s">
        <v>15</v>
      </c>
      <c r="C46" s="21"/>
      <c r="D46" s="359"/>
      <c r="E46" s="360"/>
      <c r="F46" s="338"/>
      <c r="G46" s="7"/>
      <c r="H46" s="359"/>
      <c r="I46" s="360"/>
      <c r="J46" s="338"/>
      <c r="K46" s="7"/>
      <c r="O46" s="48"/>
    </row>
    <row r="47" spans="1:15" ht="12.75" customHeight="1">
      <c r="A47" s="5"/>
      <c r="B47" s="12"/>
      <c r="C47" s="21"/>
      <c r="D47" s="359"/>
      <c r="E47" s="360"/>
      <c r="F47" s="338"/>
      <c r="G47" s="7"/>
      <c r="H47" s="359"/>
      <c r="I47" s="360"/>
      <c r="J47" s="338"/>
      <c r="K47" s="7"/>
      <c r="O47" s="48"/>
    </row>
    <row r="48" spans="1:11" ht="12.75" customHeight="1">
      <c r="A48" s="5"/>
      <c r="B48" s="12"/>
      <c r="C48" s="21"/>
      <c r="D48" s="359"/>
      <c r="E48" s="360"/>
      <c r="F48" s="338"/>
      <c r="G48" s="7"/>
      <c r="H48" s="359"/>
      <c r="I48" s="360"/>
      <c r="J48" s="338"/>
      <c r="K48" s="7"/>
    </row>
    <row r="49" spans="1:11" ht="13.5" customHeight="1" thickBot="1">
      <c r="A49" s="5"/>
      <c r="B49" s="13"/>
      <c r="C49" s="21"/>
      <c r="D49" s="405"/>
      <c r="E49" s="406"/>
      <c r="F49" s="339"/>
      <c r="G49" s="7"/>
      <c r="H49" s="405"/>
      <c r="I49" s="406"/>
      <c r="J49" s="339"/>
      <c r="K49" s="7"/>
    </row>
    <row r="50" spans="1:11" ht="13.5" thickBot="1">
      <c r="A50" s="5"/>
      <c r="B50" s="24" t="s">
        <v>25</v>
      </c>
      <c r="C50" s="27"/>
      <c r="D50" s="414">
        <f>SUM(D42:D49)</f>
        <v>0</v>
      </c>
      <c r="E50" s="415"/>
      <c r="F50" s="23"/>
      <c r="G50" s="7"/>
      <c r="H50" s="414">
        <f>SUM(H42:H49)</f>
        <v>0</v>
      </c>
      <c r="I50" s="415"/>
      <c r="J50" s="23"/>
      <c r="K50" s="7"/>
    </row>
    <row r="51" spans="1:11" ht="3.75" customHeight="1" thickBot="1">
      <c r="A51" s="5"/>
      <c r="B51" s="177"/>
      <c r="C51" s="178"/>
      <c r="D51" s="179"/>
      <c r="E51" s="179"/>
      <c r="F51" s="179"/>
      <c r="G51" s="33"/>
      <c r="H51" s="179"/>
      <c r="I51" s="179"/>
      <c r="J51" s="179"/>
      <c r="K51" s="7"/>
    </row>
    <row r="52" spans="1:11" ht="27" customHeight="1" thickBot="1">
      <c r="A52" s="5"/>
      <c r="B52" s="255" t="s">
        <v>99</v>
      </c>
      <c r="C52" s="1"/>
      <c r="D52" s="357" t="s">
        <v>113</v>
      </c>
      <c r="E52" s="358"/>
      <c r="F52" s="20" t="s">
        <v>5</v>
      </c>
      <c r="G52" s="7"/>
      <c r="H52" s="357" t="s">
        <v>113</v>
      </c>
      <c r="I52" s="358"/>
      <c r="J52" s="20" t="s">
        <v>5</v>
      </c>
      <c r="K52" s="7"/>
    </row>
    <row r="53" spans="1:11" ht="12.75" customHeight="1">
      <c r="A53" s="5"/>
      <c r="B53" s="17" t="s">
        <v>91</v>
      </c>
      <c r="C53" s="21"/>
      <c r="D53" s="391"/>
      <c r="E53" s="392"/>
      <c r="F53" s="337">
        <f>IF(D62=0,"",D62/D130)</f>
      </c>
      <c r="G53" s="7"/>
      <c r="H53" s="391"/>
      <c r="I53" s="392"/>
      <c r="J53" s="337">
        <f>IF(H62=0,"",H62/H130)</f>
      </c>
      <c r="K53" s="7"/>
    </row>
    <row r="54" spans="1:11" ht="12.75" customHeight="1">
      <c r="A54" s="5"/>
      <c r="B54" s="11" t="s">
        <v>41</v>
      </c>
      <c r="C54" s="21"/>
      <c r="D54" s="359"/>
      <c r="E54" s="360"/>
      <c r="F54" s="338"/>
      <c r="G54" s="7"/>
      <c r="H54" s="359"/>
      <c r="I54" s="360"/>
      <c r="J54" s="338"/>
      <c r="K54" s="7"/>
    </row>
    <row r="55" spans="1:11" ht="12.75" customHeight="1">
      <c r="A55" s="5"/>
      <c r="B55" s="11" t="s">
        <v>42</v>
      </c>
      <c r="C55" s="21"/>
      <c r="D55" s="359"/>
      <c r="E55" s="360"/>
      <c r="F55" s="338"/>
      <c r="G55" s="7"/>
      <c r="H55" s="359"/>
      <c r="I55" s="360"/>
      <c r="J55" s="338"/>
      <c r="K55" s="7"/>
    </row>
    <row r="56" spans="1:11" ht="12.75" customHeight="1">
      <c r="A56" s="5"/>
      <c r="B56" s="11" t="s">
        <v>103</v>
      </c>
      <c r="C56" s="21"/>
      <c r="D56" s="359"/>
      <c r="E56" s="360"/>
      <c r="F56" s="338"/>
      <c r="G56" s="7"/>
      <c r="H56" s="359"/>
      <c r="I56" s="360"/>
      <c r="J56" s="338"/>
      <c r="K56" s="7"/>
    </row>
    <row r="57" spans="1:11" ht="12.75" customHeight="1">
      <c r="A57" s="5"/>
      <c r="B57" s="11" t="s">
        <v>32</v>
      </c>
      <c r="C57" s="21"/>
      <c r="D57" s="359"/>
      <c r="E57" s="360"/>
      <c r="F57" s="338"/>
      <c r="G57" s="7"/>
      <c r="H57" s="359"/>
      <c r="I57" s="360"/>
      <c r="J57" s="338"/>
      <c r="K57" s="7"/>
    </row>
    <row r="58" spans="1:11" ht="12.75" customHeight="1">
      <c r="A58" s="5"/>
      <c r="B58" s="11" t="s">
        <v>33</v>
      </c>
      <c r="C58" s="21"/>
      <c r="D58" s="359"/>
      <c r="E58" s="360"/>
      <c r="F58" s="338"/>
      <c r="G58" s="7"/>
      <c r="H58" s="359"/>
      <c r="I58" s="360"/>
      <c r="J58" s="338"/>
      <c r="K58" s="7"/>
    </row>
    <row r="59" spans="1:11" ht="12.75" customHeight="1">
      <c r="A59" s="5"/>
      <c r="B59" s="11"/>
      <c r="C59" s="21"/>
      <c r="D59" s="359"/>
      <c r="E59" s="360"/>
      <c r="F59" s="338"/>
      <c r="G59" s="7"/>
      <c r="H59" s="359"/>
      <c r="I59" s="360"/>
      <c r="J59" s="338"/>
      <c r="K59" s="7"/>
    </row>
    <row r="60" spans="1:11" ht="12.75" customHeight="1">
      <c r="A60" s="5"/>
      <c r="B60" s="11"/>
      <c r="C60" s="21"/>
      <c r="D60" s="359"/>
      <c r="E60" s="360"/>
      <c r="F60" s="338"/>
      <c r="G60" s="7"/>
      <c r="H60" s="359"/>
      <c r="I60" s="360"/>
      <c r="J60" s="338"/>
      <c r="K60" s="7"/>
    </row>
    <row r="61" spans="1:11" ht="13.5" customHeight="1" thickBot="1">
      <c r="A61" s="5"/>
      <c r="B61" s="13"/>
      <c r="C61" s="21"/>
      <c r="D61" s="359"/>
      <c r="E61" s="360"/>
      <c r="F61" s="339"/>
      <c r="G61" s="7"/>
      <c r="H61" s="359"/>
      <c r="I61" s="360"/>
      <c r="J61" s="339"/>
      <c r="K61" s="7"/>
    </row>
    <row r="62" spans="1:11" ht="13.5" thickBot="1">
      <c r="A62" s="5"/>
      <c r="B62" s="24" t="s">
        <v>34</v>
      </c>
      <c r="C62" s="27"/>
      <c r="D62" s="414">
        <f>SUM(D53:D61)</f>
        <v>0</v>
      </c>
      <c r="E62" s="415"/>
      <c r="F62" s="167"/>
      <c r="G62" s="7"/>
      <c r="H62" s="414">
        <f>SUM(H53:H61)</f>
        <v>0</v>
      </c>
      <c r="I62" s="415"/>
      <c r="J62" s="167"/>
      <c r="K62" s="7"/>
    </row>
    <row r="63" spans="1:11" ht="3.75" customHeight="1" thickBot="1">
      <c r="A63" s="5"/>
      <c r="B63" s="177"/>
      <c r="C63" s="178"/>
      <c r="D63" s="179"/>
      <c r="E63" s="179"/>
      <c r="F63" s="179"/>
      <c r="G63" s="33"/>
      <c r="H63" s="179"/>
      <c r="I63" s="179"/>
      <c r="J63" s="179"/>
      <c r="K63" s="7"/>
    </row>
    <row r="64" spans="1:11" ht="26.25" thickBot="1">
      <c r="A64" s="5"/>
      <c r="B64" s="255" t="s">
        <v>35</v>
      </c>
      <c r="C64" s="1"/>
      <c r="D64" s="357" t="s">
        <v>113</v>
      </c>
      <c r="E64" s="358"/>
      <c r="F64" s="20" t="s">
        <v>5</v>
      </c>
      <c r="G64" s="7"/>
      <c r="H64" s="357" t="s">
        <v>113</v>
      </c>
      <c r="I64" s="358"/>
      <c r="J64" s="20" t="s">
        <v>5</v>
      </c>
      <c r="K64" s="7"/>
    </row>
    <row r="65" spans="1:11" ht="12.75" customHeight="1">
      <c r="A65" s="5"/>
      <c r="B65" s="17" t="s">
        <v>36</v>
      </c>
      <c r="C65" s="21"/>
      <c r="D65" s="391"/>
      <c r="E65" s="392"/>
      <c r="F65" s="337">
        <f>IF(D74=0,"",D74/D130)</f>
        <v>0.023573785950023574</v>
      </c>
      <c r="G65" s="7"/>
      <c r="H65" s="391"/>
      <c r="I65" s="392"/>
      <c r="J65" s="337">
        <f>IF(H74=0,"",H74/H130)</f>
        <v>0.02485089463220676</v>
      </c>
      <c r="K65" s="7"/>
    </row>
    <row r="66" spans="1:11" ht="12.75" customHeight="1">
      <c r="A66" s="5"/>
      <c r="B66" s="11" t="s">
        <v>37</v>
      </c>
      <c r="C66" s="21"/>
      <c r="D66" s="359"/>
      <c r="E66" s="360"/>
      <c r="F66" s="338"/>
      <c r="G66" s="7"/>
      <c r="H66" s="359"/>
      <c r="I66" s="360"/>
      <c r="J66" s="338"/>
      <c r="K66" s="7"/>
    </row>
    <row r="67" spans="1:11" ht="12.75" customHeight="1">
      <c r="A67" s="5"/>
      <c r="B67" s="11" t="s">
        <v>38</v>
      </c>
      <c r="C67" s="21"/>
      <c r="D67" s="359">
        <v>50</v>
      </c>
      <c r="E67" s="360"/>
      <c r="F67" s="338"/>
      <c r="G67" s="7"/>
      <c r="H67" s="359">
        <v>50</v>
      </c>
      <c r="I67" s="360"/>
      <c r="J67" s="338"/>
      <c r="K67" s="7"/>
    </row>
    <row r="68" spans="1:11" ht="12.75" customHeight="1">
      <c r="A68" s="5"/>
      <c r="B68" s="11" t="s">
        <v>39</v>
      </c>
      <c r="C68" s="21"/>
      <c r="D68" s="359"/>
      <c r="E68" s="360"/>
      <c r="F68" s="338"/>
      <c r="G68" s="7"/>
      <c r="H68" s="359"/>
      <c r="I68" s="360"/>
      <c r="J68" s="338"/>
      <c r="K68" s="7"/>
    </row>
    <row r="69" spans="1:11" ht="12.75" customHeight="1">
      <c r="A69" s="5"/>
      <c r="B69" s="11" t="s">
        <v>32</v>
      </c>
      <c r="C69" s="21"/>
      <c r="D69" s="359"/>
      <c r="E69" s="360"/>
      <c r="F69" s="338"/>
      <c r="G69" s="7"/>
      <c r="H69" s="359"/>
      <c r="I69" s="360"/>
      <c r="J69" s="338"/>
      <c r="K69" s="7"/>
    </row>
    <row r="70" spans="1:11" ht="12.75" customHeight="1">
      <c r="A70" s="5"/>
      <c r="B70" s="11" t="s">
        <v>33</v>
      </c>
      <c r="C70" s="21"/>
      <c r="D70" s="359"/>
      <c r="E70" s="360"/>
      <c r="F70" s="338"/>
      <c r="G70" s="7"/>
      <c r="H70" s="359"/>
      <c r="I70" s="360"/>
      <c r="J70" s="338"/>
      <c r="K70" s="7"/>
    </row>
    <row r="71" spans="1:11" ht="12.75" customHeight="1">
      <c r="A71" s="5"/>
      <c r="B71" s="12"/>
      <c r="C71" s="21"/>
      <c r="D71" s="359"/>
      <c r="E71" s="360"/>
      <c r="F71" s="338"/>
      <c r="G71" s="7"/>
      <c r="H71" s="359"/>
      <c r="I71" s="360"/>
      <c r="J71" s="338"/>
      <c r="K71" s="7"/>
    </row>
    <row r="72" spans="1:11" ht="12.75" customHeight="1">
      <c r="A72" s="5"/>
      <c r="B72" s="12"/>
      <c r="C72" s="21"/>
      <c r="D72" s="359"/>
      <c r="E72" s="360"/>
      <c r="F72" s="338"/>
      <c r="G72" s="7"/>
      <c r="H72" s="359"/>
      <c r="I72" s="360"/>
      <c r="J72" s="338"/>
      <c r="K72" s="7"/>
    </row>
    <row r="73" spans="1:11" ht="13.5" customHeight="1" thickBot="1">
      <c r="A73" s="5"/>
      <c r="B73" s="12"/>
      <c r="C73" s="21"/>
      <c r="D73" s="405"/>
      <c r="E73" s="406"/>
      <c r="F73" s="339"/>
      <c r="G73" s="7"/>
      <c r="H73" s="405"/>
      <c r="I73" s="406"/>
      <c r="J73" s="339"/>
      <c r="K73" s="7"/>
    </row>
    <row r="74" spans="1:11" ht="13.5" thickBot="1">
      <c r="A74" s="5"/>
      <c r="B74" s="18" t="s">
        <v>40</v>
      </c>
      <c r="C74" s="27"/>
      <c r="D74" s="414">
        <f>SUM(D65:D73)</f>
        <v>50</v>
      </c>
      <c r="E74" s="415"/>
      <c r="F74" s="23"/>
      <c r="G74" s="7"/>
      <c r="H74" s="414">
        <f>SUM(H65:H73)</f>
        <v>50</v>
      </c>
      <c r="I74" s="415"/>
      <c r="J74" s="23"/>
      <c r="K74" s="7"/>
    </row>
    <row r="75" spans="1:11" ht="3.75" customHeight="1" thickBot="1">
      <c r="A75" s="5"/>
      <c r="B75" s="177"/>
      <c r="C75" s="178"/>
      <c r="D75" s="179"/>
      <c r="E75" s="179"/>
      <c r="F75" s="179"/>
      <c r="G75" s="33"/>
      <c r="H75" s="179"/>
      <c r="I75" s="179"/>
      <c r="J75" s="179"/>
      <c r="K75" s="7"/>
    </row>
    <row r="76" spans="1:11" ht="26.25" thickBot="1">
      <c r="A76" s="5"/>
      <c r="B76" s="255" t="s">
        <v>100</v>
      </c>
      <c r="C76" s="1"/>
      <c r="D76" s="357" t="s">
        <v>113</v>
      </c>
      <c r="E76" s="358"/>
      <c r="F76" s="20" t="s">
        <v>5</v>
      </c>
      <c r="G76" s="7"/>
      <c r="H76" s="357" t="s">
        <v>113</v>
      </c>
      <c r="I76" s="358"/>
      <c r="J76" s="20" t="s">
        <v>5</v>
      </c>
      <c r="K76" s="7"/>
    </row>
    <row r="77" spans="1:11" ht="12.75" customHeight="1">
      <c r="A77" s="5"/>
      <c r="B77" s="17" t="s">
        <v>26</v>
      </c>
      <c r="C77" s="21"/>
      <c r="D77" s="391"/>
      <c r="E77" s="392"/>
      <c r="F77" s="337">
        <f>IF(D89=0,"",D89/D130)</f>
        <v>0.09900990099009901</v>
      </c>
      <c r="G77" s="7"/>
      <c r="H77" s="391"/>
      <c r="I77" s="392"/>
      <c r="J77" s="337">
        <f>IF(H89=0,"",H89/H130)</f>
        <v>0.08946322067594434</v>
      </c>
      <c r="K77" s="7"/>
    </row>
    <row r="78" spans="1:11" ht="12.75" customHeight="1">
      <c r="A78" s="5"/>
      <c r="B78" s="11" t="s">
        <v>27</v>
      </c>
      <c r="C78" s="21"/>
      <c r="D78" s="359"/>
      <c r="E78" s="360"/>
      <c r="F78" s="338"/>
      <c r="G78" s="7"/>
      <c r="H78" s="359"/>
      <c r="I78" s="360"/>
      <c r="J78" s="338"/>
      <c r="K78" s="7"/>
    </row>
    <row r="79" spans="1:11" ht="12.75" customHeight="1">
      <c r="A79" s="5"/>
      <c r="B79" s="11" t="s">
        <v>28</v>
      </c>
      <c r="C79" s="21"/>
      <c r="D79" s="359"/>
      <c r="E79" s="360"/>
      <c r="F79" s="338"/>
      <c r="G79" s="7"/>
      <c r="H79" s="359"/>
      <c r="I79" s="360"/>
      <c r="J79" s="338"/>
      <c r="K79" s="7"/>
    </row>
    <row r="80" spans="1:11" ht="12.75" customHeight="1">
      <c r="A80" s="5"/>
      <c r="B80" s="11" t="s">
        <v>29</v>
      </c>
      <c r="C80" s="21"/>
      <c r="D80" s="359"/>
      <c r="E80" s="360"/>
      <c r="F80" s="338"/>
      <c r="G80" s="7"/>
      <c r="H80" s="359"/>
      <c r="I80" s="360"/>
      <c r="J80" s="338"/>
      <c r="K80" s="7"/>
    </row>
    <row r="81" spans="1:11" ht="12.75" customHeight="1">
      <c r="A81" s="5"/>
      <c r="B81" s="11" t="s">
        <v>105</v>
      </c>
      <c r="C81" s="21"/>
      <c r="D81" s="359"/>
      <c r="E81" s="360"/>
      <c r="F81" s="338"/>
      <c r="G81" s="7"/>
      <c r="H81" s="359"/>
      <c r="I81" s="360"/>
      <c r="J81" s="338"/>
      <c r="K81" s="7"/>
    </row>
    <row r="82" spans="1:11" ht="12.75" customHeight="1">
      <c r="A82" s="5"/>
      <c r="B82" s="11" t="s">
        <v>30</v>
      </c>
      <c r="C82" s="21"/>
      <c r="D82" s="359"/>
      <c r="E82" s="360"/>
      <c r="F82" s="338"/>
      <c r="G82" s="7"/>
      <c r="H82" s="359"/>
      <c r="I82" s="360"/>
      <c r="J82" s="338"/>
      <c r="K82" s="7"/>
    </row>
    <row r="83" spans="1:11" ht="12.75" customHeight="1">
      <c r="A83" s="5"/>
      <c r="B83" s="11" t="s">
        <v>31</v>
      </c>
      <c r="C83" s="21"/>
      <c r="D83" s="359">
        <v>210</v>
      </c>
      <c r="E83" s="360"/>
      <c r="F83" s="338"/>
      <c r="G83" s="7"/>
      <c r="H83" s="359">
        <v>180</v>
      </c>
      <c r="I83" s="360"/>
      <c r="J83" s="338"/>
      <c r="K83" s="7"/>
    </row>
    <row r="84" spans="1:11" ht="12.75" customHeight="1">
      <c r="A84" s="5"/>
      <c r="B84" s="11" t="s">
        <v>32</v>
      </c>
      <c r="C84" s="21"/>
      <c r="D84" s="359"/>
      <c r="E84" s="360"/>
      <c r="F84" s="338"/>
      <c r="G84" s="7"/>
      <c r="H84" s="359"/>
      <c r="I84" s="360"/>
      <c r="J84" s="338"/>
      <c r="K84" s="7"/>
    </row>
    <row r="85" spans="1:11" ht="12.75" customHeight="1">
      <c r="A85" s="5"/>
      <c r="B85" s="11" t="s">
        <v>33</v>
      </c>
      <c r="C85" s="21"/>
      <c r="D85" s="359"/>
      <c r="E85" s="360"/>
      <c r="F85" s="338"/>
      <c r="G85" s="7"/>
      <c r="H85" s="359"/>
      <c r="I85" s="360"/>
      <c r="J85" s="338"/>
      <c r="K85" s="7"/>
    </row>
    <row r="86" spans="1:11" ht="12.75" customHeight="1">
      <c r="A86" s="5"/>
      <c r="B86" s="12"/>
      <c r="C86" s="21"/>
      <c r="D86" s="359"/>
      <c r="E86" s="360"/>
      <c r="F86" s="338"/>
      <c r="G86" s="7"/>
      <c r="H86" s="359"/>
      <c r="I86" s="360"/>
      <c r="J86" s="338"/>
      <c r="K86" s="7"/>
    </row>
    <row r="87" spans="1:11" ht="12.75" customHeight="1">
      <c r="A87" s="5"/>
      <c r="B87" s="12"/>
      <c r="C87" s="21"/>
      <c r="D87" s="359"/>
      <c r="E87" s="360"/>
      <c r="F87" s="338"/>
      <c r="G87" s="7"/>
      <c r="H87" s="359"/>
      <c r="I87" s="360"/>
      <c r="J87" s="338"/>
      <c r="K87" s="7"/>
    </row>
    <row r="88" spans="1:11" ht="13.5" customHeight="1" thickBot="1">
      <c r="A88" s="5"/>
      <c r="B88" s="12"/>
      <c r="C88" s="21"/>
      <c r="D88" s="359"/>
      <c r="E88" s="360"/>
      <c r="F88" s="339"/>
      <c r="G88" s="7"/>
      <c r="H88" s="359"/>
      <c r="I88" s="360"/>
      <c r="J88" s="339"/>
      <c r="K88" s="7"/>
    </row>
    <row r="89" spans="1:11" ht="13.5" thickBot="1">
      <c r="A89" s="5"/>
      <c r="B89" s="18" t="s">
        <v>43</v>
      </c>
      <c r="C89" s="27"/>
      <c r="D89" s="414">
        <f>SUM(D77:D88)</f>
        <v>210</v>
      </c>
      <c r="E89" s="415"/>
      <c r="F89" s="23"/>
      <c r="G89" s="7"/>
      <c r="H89" s="414">
        <f>SUM(H77:H88)</f>
        <v>180</v>
      </c>
      <c r="I89" s="415"/>
      <c r="J89" s="23"/>
      <c r="K89" s="7"/>
    </row>
    <row r="90" spans="1:11" ht="3.75" customHeight="1" thickBot="1">
      <c r="A90" s="5"/>
      <c r="B90" s="177"/>
      <c r="C90" s="178"/>
      <c r="D90" s="179"/>
      <c r="E90" s="179"/>
      <c r="F90" s="179"/>
      <c r="G90" s="33"/>
      <c r="H90" s="179"/>
      <c r="I90" s="179"/>
      <c r="J90" s="179"/>
      <c r="K90" s="7"/>
    </row>
    <row r="91" spans="1:11" ht="26.25" thickBot="1">
      <c r="A91" s="5"/>
      <c r="B91" s="255" t="s">
        <v>44</v>
      </c>
      <c r="C91" s="1"/>
      <c r="D91" s="357" t="s">
        <v>113</v>
      </c>
      <c r="E91" s="358"/>
      <c r="F91" s="20" t="s">
        <v>5</v>
      </c>
      <c r="G91" s="7"/>
      <c r="H91" s="357" t="s">
        <v>113</v>
      </c>
      <c r="I91" s="358"/>
      <c r="J91" s="20" t="s">
        <v>5</v>
      </c>
      <c r="K91" s="7"/>
    </row>
    <row r="92" spans="1:11" ht="12.75" customHeight="1">
      <c r="A92" s="5"/>
      <c r="B92" s="17" t="s">
        <v>45</v>
      </c>
      <c r="C92" s="21"/>
      <c r="D92" s="391">
        <v>200</v>
      </c>
      <c r="E92" s="392"/>
      <c r="F92" s="337">
        <f>IF(D100=0,"",D100/D130)</f>
        <v>0.0942951438000943</v>
      </c>
      <c r="G92" s="7"/>
      <c r="H92" s="391">
        <v>100</v>
      </c>
      <c r="I92" s="392"/>
      <c r="J92" s="337">
        <f>IF(H100=0,"",H100/H130)</f>
        <v>0.04970178926441352</v>
      </c>
      <c r="K92" s="7"/>
    </row>
    <row r="93" spans="1:11" ht="12.75" customHeight="1">
      <c r="A93" s="5"/>
      <c r="B93" s="11" t="s">
        <v>46</v>
      </c>
      <c r="C93" s="21"/>
      <c r="D93" s="359"/>
      <c r="E93" s="360"/>
      <c r="F93" s="338"/>
      <c r="G93" s="7"/>
      <c r="H93" s="359"/>
      <c r="I93" s="360"/>
      <c r="J93" s="338"/>
      <c r="K93" s="7"/>
    </row>
    <row r="94" spans="1:11" ht="12.75" customHeight="1">
      <c r="A94" s="5"/>
      <c r="B94" s="11" t="s">
        <v>106</v>
      </c>
      <c r="C94" s="21"/>
      <c r="D94" s="359"/>
      <c r="E94" s="360"/>
      <c r="F94" s="338"/>
      <c r="G94" s="7"/>
      <c r="H94" s="359"/>
      <c r="I94" s="360"/>
      <c r="J94" s="338"/>
      <c r="K94" s="7"/>
    </row>
    <row r="95" spans="1:11" ht="12.75" customHeight="1">
      <c r="A95" s="5"/>
      <c r="B95" s="11" t="s">
        <v>32</v>
      </c>
      <c r="C95" s="21"/>
      <c r="D95" s="359"/>
      <c r="E95" s="360"/>
      <c r="F95" s="338"/>
      <c r="G95" s="7"/>
      <c r="H95" s="359"/>
      <c r="I95" s="360"/>
      <c r="J95" s="338"/>
      <c r="K95" s="7"/>
    </row>
    <row r="96" spans="1:11" ht="12.75" customHeight="1">
      <c r="A96" s="5"/>
      <c r="B96" s="11" t="s">
        <v>33</v>
      </c>
      <c r="C96" s="21"/>
      <c r="D96" s="359"/>
      <c r="E96" s="360"/>
      <c r="F96" s="338"/>
      <c r="G96" s="7"/>
      <c r="H96" s="359"/>
      <c r="I96" s="360"/>
      <c r="J96" s="338"/>
      <c r="K96" s="7"/>
    </row>
    <row r="97" spans="1:11" ht="12.75" customHeight="1">
      <c r="A97" s="5"/>
      <c r="B97" s="12"/>
      <c r="C97" s="21"/>
      <c r="D97" s="359"/>
      <c r="E97" s="360"/>
      <c r="F97" s="338"/>
      <c r="G97" s="7"/>
      <c r="H97" s="359"/>
      <c r="I97" s="360"/>
      <c r="J97" s="338"/>
      <c r="K97" s="7"/>
    </row>
    <row r="98" spans="1:11" ht="12.75" customHeight="1">
      <c r="A98" s="5"/>
      <c r="B98" s="12"/>
      <c r="C98" s="21"/>
      <c r="D98" s="359"/>
      <c r="E98" s="360"/>
      <c r="F98" s="338"/>
      <c r="G98" s="7"/>
      <c r="H98" s="359"/>
      <c r="I98" s="360"/>
      <c r="J98" s="338"/>
      <c r="K98" s="7"/>
    </row>
    <row r="99" spans="1:11" ht="13.5" customHeight="1" thickBot="1">
      <c r="A99" s="5"/>
      <c r="B99" s="13"/>
      <c r="C99" s="21"/>
      <c r="D99" s="405"/>
      <c r="E99" s="406"/>
      <c r="F99" s="339"/>
      <c r="G99" s="7"/>
      <c r="H99" s="405"/>
      <c r="I99" s="406"/>
      <c r="J99" s="339"/>
      <c r="K99" s="7"/>
    </row>
    <row r="100" spans="1:11" ht="13.5" thickBot="1">
      <c r="A100" s="5"/>
      <c r="B100" s="24" t="s">
        <v>47</v>
      </c>
      <c r="C100" s="27"/>
      <c r="D100" s="414">
        <f>SUM(D92:D99)</f>
        <v>200</v>
      </c>
      <c r="E100" s="415"/>
      <c r="F100" s="23"/>
      <c r="G100" s="7"/>
      <c r="H100" s="414">
        <f>SUM(H92:H99)</f>
        <v>100</v>
      </c>
      <c r="I100" s="415"/>
      <c r="J100" s="23"/>
      <c r="K100" s="7"/>
    </row>
    <row r="101" spans="1:11" ht="3.75" customHeight="1" thickBot="1">
      <c r="A101" s="5"/>
      <c r="B101" s="177"/>
      <c r="C101" s="178"/>
      <c r="D101" s="179"/>
      <c r="E101" s="179"/>
      <c r="F101" s="179"/>
      <c r="G101" s="33"/>
      <c r="H101" s="179"/>
      <c r="I101" s="179"/>
      <c r="J101" s="179"/>
      <c r="K101" s="7"/>
    </row>
    <row r="102" spans="1:11" ht="26.25" thickBot="1">
      <c r="A102" s="5"/>
      <c r="B102" s="255" t="s">
        <v>89</v>
      </c>
      <c r="C102" s="1"/>
      <c r="D102" s="357" t="s">
        <v>113</v>
      </c>
      <c r="E102" s="358"/>
      <c r="F102" s="20" t="s">
        <v>5</v>
      </c>
      <c r="G102" s="7"/>
      <c r="H102" s="357" t="s">
        <v>113</v>
      </c>
      <c r="I102" s="358"/>
      <c r="J102" s="20" t="s">
        <v>5</v>
      </c>
      <c r="K102" s="7"/>
    </row>
    <row r="103" spans="1:11" ht="12.75" customHeight="1">
      <c r="A103" s="5"/>
      <c r="B103" s="17" t="s">
        <v>48</v>
      </c>
      <c r="C103" s="21"/>
      <c r="D103" s="391"/>
      <c r="E103" s="392"/>
      <c r="F103" s="337">
        <f>IF(D114=0,"",D114/D130)</f>
      </c>
      <c r="G103" s="7"/>
      <c r="H103" s="391"/>
      <c r="I103" s="392"/>
      <c r="J103" s="337">
        <f>IF(H114=0,"",H114/H130)</f>
      </c>
      <c r="K103" s="7"/>
    </row>
    <row r="104" spans="1:11" ht="12.75" customHeight="1">
      <c r="A104" s="5"/>
      <c r="B104" s="11"/>
      <c r="C104" s="21"/>
      <c r="D104" s="359"/>
      <c r="E104" s="360"/>
      <c r="F104" s="338"/>
      <c r="G104" s="7"/>
      <c r="H104" s="359"/>
      <c r="I104" s="360"/>
      <c r="J104" s="338"/>
      <c r="K104" s="7"/>
    </row>
    <row r="105" spans="1:11" ht="12.75" customHeight="1">
      <c r="A105" s="5"/>
      <c r="B105" s="11"/>
      <c r="C105" s="21"/>
      <c r="D105" s="359"/>
      <c r="E105" s="360"/>
      <c r="F105" s="338"/>
      <c r="G105" s="7"/>
      <c r="H105" s="359"/>
      <c r="I105" s="360"/>
      <c r="J105" s="338"/>
      <c r="K105" s="7"/>
    </row>
    <row r="106" spans="1:11" ht="12.75" customHeight="1">
      <c r="A106" s="5"/>
      <c r="B106" s="11"/>
      <c r="C106" s="21"/>
      <c r="D106" s="359"/>
      <c r="E106" s="360"/>
      <c r="F106" s="338"/>
      <c r="G106" s="7"/>
      <c r="H106" s="359"/>
      <c r="I106" s="360"/>
      <c r="J106" s="338"/>
      <c r="K106" s="7"/>
    </row>
    <row r="107" spans="1:11" ht="12.75" customHeight="1">
      <c r="A107" s="5"/>
      <c r="B107" s="11"/>
      <c r="C107" s="21"/>
      <c r="D107" s="359"/>
      <c r="E107" s="360"/>
      <c r="F107" s="338"/>
      <c r="G107" s="7"/>
      <c r="H107" s="359"/>
      <c r="I107" s="360"/>
      <c r="J107" s="338"/>
      <c r="K107" s="7"/>
    </row>
    <row r="108" spans="1:11" ht="12.75" customHeight="1">
      <c r="A108" s="5"/>
      <c r="B108" s="11"/>
      <c r="C108" s="21"/>
      <c r="D108" s="359"/>
      <c r="E108" s="360"/>
      <c r="F108" s="338"/>
      <c r="G108" s="7"/>
      <c r="H108" s="359"/>
      <c r="I108" s="360"/>
      <c r="J108" s="338"/>
      <c r="K108" s="7"/>
    </row>
    <row r="109" spans="1:11" ht="12.75" customHeight="1">
      <c r="A109" s="5"/>
      <c r="B109" s="11"/>
      <c r="C109" s="21"/>
      <c r="D109" s="359"/>
      <c r="E109" s="360"/>
      <c r="F109" s="338"/>
      <c r="G109" s="7"/>
      <c r="H109" s="359"/>
      <c r="I109" s="360"/>
      <c r="J109" s="338"/>
      <c r="K109" s="7"/>
    </row>
    <row r="110" spans="1:11" ht="12.75" customHeight="1">
      <c r="A110" s="5"/>
      <c r="B110" s="11"/>
      <c r="C110" s="21"/>
      <c r="D110" s="359"/>
      <c r="E110" s="360"/>
      <c r="F110" s="338"/>
      <c r="G110" s="7"/>
      <c r="H110" s="359"/>
      <c r="I110" s="360"/>
      <c r="J110" s="338"/>
      <c r="K110" s="7"/>
    </row>
    <row r="111" spans="1:11" ht="12.75" customHeight="1">
      <c r="A111" s="5"/>
      <c r="B111" s="11"/>
      <c r="C111" s="21"/>
      <c r="D111" s="359"/>
      <c r="E111" s="360"/>
      <c r="F111" s="338"/>
      <c r="G111" s="7"/>
      <c r="H111" s="359"/>
      <c r="I111" s="360"/>
      <c r="J111" s="338"/>
      <c r="K111" s="7"/>
    </row>
    <row r="112" spans="1:11" ht="12.75" customHeight="1">
      <c r="A112" s="5"/>
      <c r="B112" s="11"/>
      <c r="C112" s="21"/>
      <c r="D112" s="359"/>
      <c r="E112" s="360"/>
      <c r="F112" s="338"/>
      <c r="G112" s="7"/>
      <c r="H112" s="359"/>
      <c r="I112" s="360"/>
      <c r="J112" s="338"/>
      <c r="K112" s="7"/>
    </row>
    <row r="113" spans="1:11" ht="13.5" customHeight="1" thickBot="1">
      <c r="A113" s="5"/>
      <c r="B113" s="13"/>
      <c r="C113" s="21"/>
      <c r="D113" s="359"/>
      <c r="E113" s="360"/>
      <c r="F113" s="339"/>
      <c r="G113" s="7"/>
      <c r="H113" s="359"/>
      <c r="I113" s="360"/>
      <c r="J113" s="339"/>
      <c r="K113" s="7"/>
    </row>
    <row r="114" spans="1:11" ht="13.5" thickBot="1">
      <c r="A114" s="5"/>
      <c r="B114" s="18" t="s">
        <v>49</v>
      </c>
      <c r="C114" s="27"/>
      <c r="D114" s="414">
        <f>SUM(D103:D113)</f>
        <v>0</v>
      </c>
      <c r="E114" s="415"/>
      <c r="F114" s="23"/>
      <c r="G114" s="7"/>
      <c r="H114" s="414">
        <f>SUM(H103:H113)</f>
        <v>0</v>
      </c>
      <c r="I114" s="415"/>
      <c r="J114" s="23"/>
      <c r="K114" s="7"/>
    </row>
    <row r="115" spans="1:11" ht="3.75" customHeight="1" thickBot="1">
      <c r="A115" s="5"/>
      <c r="B115" s="177"/>
      <c r="C115" s="178"/>
      <c r="D115" s="179"/>
      <c r="E115" s="179"/>
      <c r="F115" s="179"/>
      <c r="G115" s="33"/>
      <c r="H115" s="179"/>
      <c r="I115" s="179"/>
      <c r="J115" s="179"/>
      <c r="K115" s="7"/>
    </row>
    <row r="116" spans="1:11" ht="26.25" thickBot="1">
      <c r="A116" s="5"/>
      <c r="B116" s="255" t="s">
        <v>50</v>
      </c>
      <c r="C116" s="1"/>
      <c r="D116" s="357" t="s">
        <v>113</v>
      </c>
      <c r="E116" s="358"/>
      <c r="F116" s="20" t="s">
        <v>5</v>
      </c>
      <c r="G116" s="7"/>
      <c r="H116" s="357" t="s">
        <v>113</v>
      </c>
      <c r="I116" s="358"/>
      <c r="J116" s="20" t="s">
        <v>5</v>
      </c>
      <c r="K116" s="7"/>
    </row>
    <row r="117" spans="1:11" ht="12.75" customHeight="1">
      <c r="A117" s="5"/>
      <c r="B117" s="17"/>
      <c r="C117" s="21"/>
      <c r="D117" s="391"/>
      <c r="E117" s="392"/>
      <c r="F117" s="337">
        <f>IF(D128=0,"",D128/D130)</f>
      </c>
      <c r="G117" s="7"/>
      <c r="H117" s="391"/>
      <c r="I117" s="392"/>
      <c r="J117" s="337">
        <f>IF(H128=0,"",H128/H130)</f>
      </c>
      <c r="K117" s="7"/>
    </row>
    <row r="118" spans="1:11" ht="12.75" customHeight="1">
      <c r="A118" s="5"/>
      <c r="B118" s="11"/>
      <c r="C118" s="21"/>
      <c r="D118" s="359"/>
      <c r="E118" s="360"/>
      <c r="F118" s="338"/>
      <c r="G118" s="7"/>
      <c r="H118" s="359"/>
      <c r="I118" s="360"/>
      <c r="J118" s="338"/>
      <c r="K118" s="7"/>
    </row>
    <row r="119" spans="1:11" ht="12.75" customHeight="1">
      <c r="A119" s="5"/>
      <c r="B119" s="11"/>
      <c r="C119" s="21"/>
      <c r="D119" s="359"/>
      <c r="E119" s="360"/>
      <c r="F119" s="338"/>
      <c r="G119" s="7"/>
      <c r="H119" s="359"/>
      <c r="I119" s="360"/>
      <c r="J119" s="338"/>
      <c r="K119" s="7"/>
    </row>
    <row r="120" spans="1:11" ht="12.75" customHeight="1">
      <c r="A120" s="5"/>
      <c r="B120" s="11"/>
      <c r="C120" s="21"/>
      <c r="D120" s="359"/>
      <c r="E120" s="360"/>
      <c r="F120" s="338"/>
      <c r="G120" s="7"/>
      <c r="H120" s="359"/>
      <c r="I120" s="360"/>
      <c r="J120" s="338"/>
      <c r="K120" s="7"/>
    </row>
    <row r="121" spans="1:11" ht="12.75" customHeight="1">
      <c r="A121" s="5"/>
      <c r="B121" s="11"/>
      <c r="C121" s="21"/>
      <c r="D121" s="359"/>
      <c r="E121" s="360"/>
      <c r="F121" s="338"/>
      <c r="G121" s="7"/>
      <c r="H121" s="359"/>
      <c r="I121" s="360"/>
      <c r="J121" s="338"/>
      <c r="K121" s="7"/>
    </row>
    <row r="122" spans="1:11" ht="12.75" customHeight="1">
      <c r="A122" s="5"/>
      <c r="B122" s="11"/>
      <c r="C122" s="21"/>
      <c r="D122" s="359"/>
      <c r="E122" s="360"/>
      <c r="F122" s="338"/>
      <c r="G122" s="7"/>
      <c r="H122" s="359"/>
      <c r="I122" s="360"/>
      <c r="J122" s="338"/>
      <c r="K122" s="7"/>
    </row>
    <row r="123" spans="1:11" ht="12.75" customHeight="1">
      <c r="A123" s="5"/>
      <c r="B123" s="11"/>
      <c r="C123" s="21"/>
      <c r="D123" s="359"/>
      <c r="E123" s="360"/>
      <c r="F123" s="338"/>
      <c r="G123" s="7"/>
      <c r="H123" s="359"/>
      <c r="I123" s="360"/>
      <c r="J123" s="338"/>
      <c r="K123" s="7"/>
    </row>
    <row r="124" spans="1:11" ht="12.75" customHeight="1">
      <c r="A124" s="5"/>
      <c r="B124" s="11"/>
      <c r="C124" s="21"/>
      <c r="D124" s="359"/>
      <c r="E124" s="360"/>
      <c r="F124" s="338"/>
      <c r="G124" s="7"/>
      <c r="H124" s="359"/>
      <c r="I124" s="360"/>
      <c r="J124" s="338"/>
      <c r="K124" s="7"/>
    </row>
    <row r="125" spans="1:11" ht="12.75" customHeight="1">
      <c r="A125" s="5"/>
      <c r="B125" s="11"/>
      <c r="C125" s="21"/>
      <c r="D125" s="359"/>
      <c r="E125" s="360"/>
      <c r="F125" s="338"/>
      <c r="G125" s="7"/>
      <c r="H125" s="359"/>
      <c r="I125" s="360"/>
      <c r="J125" s="338"/>
      <c r="K125" s="7"/>
    </row>
    <row r="126" spans="1:11" ht="12.75" customHeight="1">
      <c r="A126" s="5"/>
      <c r="B126" s="11"/>
      <c r="C126" s="21"/>
      <c r="D126" s="359"/>
      <c r="E126" s="360"/>
      <c r="F126" s="338"/>
      <c r="G126" s="7"/>
      <c r="H126" s="359"/>
      <c r="I126" s="360"/>
      <c r="J126" s="338"/>
      <c r="K126" s="7"/>
    </row>
    <row r="127" spans="1:11" ht="13.5" customHeight="1" thickBot="1">
      <c r="A127" s="5"/>
      <c r="B127" s="13"/>
      <c r="C127" s="21"/>
      <c r="D127" s="359"/>
      <c r="E127" s="360"/>
      <c r="F127" s="339"/>
      <c r="G127" s="7"/>
      <c r="H127" s="359"/>
      <c r="I127" s="360"/>
      <c r="J127" s="339"/>
      <c r="K127" s="7"/>
    </row>
    <row r="128" spans="1:11" ht="13.5" customHeight="1" thickBot="1">
      <c r="A128" s="5"/>
      <c r="B128" s="18" t="s">
        <v>51</v>
      </c>
      <c r="C128" s="27"/>
      <c r="D128" s="414">
        <f>SUM(D117:D127)</f>
        <v>0</v>
      </c>
      <c r="E128" s="415"/>
      <c r="F128" s="23"/>
      <c r="G128" s="28"/>
      <c r="H128" s="414">
        <f>SUM(H117:H127)</f>
        <v>0</v>
      </c>
      <c r="I128" s="415"/>
      <c r="J128" s="23"/>
      <c r="K128" s="5"/>
    </row>
    <row r="129" spans="1:11" ht="3.75" customHeight="1" thickBot="1">
      <c r="A129" s="5"/>
      <c r="B129" s="189"/>
      <c r="C129" s="190"/>
      <c r="D129" s="191"/>
      <c r="E129" s="191"/>
      <c r="F129" s="191"/>
      <c r="G129" s="192"/>
      <c r="H129" s="191"/>
      <c r="I129" s="191"/>
      <c r="J129" s="191"/>
      <c r="K129" s="5"/>
    </row>
    <row r="130" spans="1:11" ht="12.75">
      <c r="A130" s="5"/>
      <c r="B130" s="25" t="s">
        <v>52</v>
      </c>
      <c r="C130" s="1"/>
      <c r="D130" s="416">
        <f>D28+D39+D50+D62+D74+D89+D100+D114+D128</f>
        <v>2121</v>
      </c>
      <c r="E130" s="417"/>
      <c r="F130" s="168"/>
      <c r="G130" s="7"/>
      <c r="H130" s="416">
        <f>H28+H39+H50+H62+H74+H89+H100+H114+H128</f>
        <v>2012</v>
      </c>
      <c r="I130" s="417"/>
      <c r="J130" s="168"/>
      <c r="K130" s="5"/>
    </row>
    <row r="131" spans="1:11" ht="6" customHeight="1">
      <c r="A131" s="5"/>
      <c r="B131" s="26"/>
      <c r="C131" s="21"/>
      <c r="D131" s="361"/>
      <c r="E131" s="362"/>
      <c r="F131" s="169"/>
      <c r="G131" s="7"/>
      <c r="H131" s="361"/>
      <c r="I131" s="362"/>
      <c r="J131" s="169"/>
      <c r="K131" s="7"/>
    </row>
    <row r="132" spans="1:11" ht="13.5" thickBot="1">
      <c r="A132" s="5"/>
      <c r="B132" s="249" t="s">
        <v>53</v>
      </c>
      <c r="C132" s="27"/>
      <c r="D132" s="418">
        <f>D11-D130</f>
        <v>79</v>
      </c>
      <c r="E132" s="419"/>
      <c r="F132" s="170"/>
      <c r="G132" s="28"/>
      <c r="H132" s="418">
        <f>H11-H130</f>
        <v>188</v>
      </c>
      <c r="I132" s="419"/>
      <c r="J132" s="170"/>
      <c r="K132" s="7"/>
    </row>
    <row r="133" spans="1:11" ht="3.75" customHeight="1" thickBot="1">
      <c r="A133" s="27"/>
      <c r="B133" s="22"/>
      <c r="C133" s="2"/>
      <c r="D133" s="2"/>
      <c r="E133" s="2"/>
      <c r="F133" s="2"/>
      <c r="G133" s="2"/>
      <c r="H133" s="2"/>
      <c r="I133" s="2"/>
      <c r="J133" s="2"/>
      <c r="K133" s="28"/>
    </row>
    <row r="134" spans="1:11" ht="7.5" customHeight="1" thickBo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44"/>
    </row>
    <row r="135" spans="1:11" ht="3.75" customHeight="1" thickBot="1">
      <c r="A135" s="1"/>
      <c r="B135" s="2"/>
      <c r="C135" s="31"/>
      <c r="D135" s="2"/>
      <c r="E135" s="2"/>
      <c r="F135" s="2"/>
      <c r="G135" s="31"/>
      <c r="H135" s="2"/>
      <c r="I135" s="2"/>
      <c r="J135" s="2"/>
      <c r="K135" s="3"/>
    </row>
    <row r="136" spans="1:11" ht="12.75" customHeight="1">
      <c r="A136" s="21"/>
      <c r="B136" s="180" t="s">
        <v>132</v>
      </c>
      <c r="C136" s="7"/>
      <c r="D136" s="340" t="s">
        <v>135</v>
      </c>
      <c r="E136" s="341"/>
      <c r="F136" s="342"/>
      <c r="G136" s="7"/>
      <c r="H136" s="340" t="s">
        <v>135</v>
      </c>
      <c r="I136" s="341"/>
      <c r="J136" s="342"/>
      <c r="K136" s="7"/>
    </row>
    <row r="137" spans="1:11" ht="12.75" customHeight="1">
      <c r="A137" s="21"/>
      <c r="B137" s="181" t="s">
        <v>142</v>
      </c>
      <c r="C137" s="7"/>
      <c r="D137" s="354">
        <f>IF((D11+E11)=0,"",D11+E11)</f>
        <v>2200</v>
      </c>
      <c r="E137" s="355"/>
      <c r="F137" s="356"/>
      <c r="G137" s="7"/>
      <c r="H137" s="354">
        <f>IF((H11+I11)=0,"",H11+I11)</f>
        <v>2200</v>
      </c>
      <c r="I137" s="355"/>
      <c r="J137" s="356"/>
      <c r="K137" s="7"/>
    </row>
    <row r="138" spans="1:11" ht="12.75" customHeight="1">
      <c r="A138" s="21"/>
      <c r="B138" s="181" t="s">
        <v>143</v>
      </c>
      <c r="C138" s="7"/>
      <c r="D138" s="387">
        <f>IF((D130+E130)=0,"",D130+E130)</f>
        <v>2121</v>
      </c>
      <c r="E138" s="388"/>
      <c r="F138" s="389"/>
      <c r="G138" s="7"/>
      <c r="H138" s="387">
        <f>IF((H130+I130)=0,"",H130+I130)</f>
        <v>2012</v>
      </c>
      <c r="I138" s="388"/>
      <c r="J138" s="389"/>
      <c r="K138" s="7"/>
    </row>
    <row r="139" spans="1:11" ht="13.5" customHeight="1" thickBot="1">
      <c r="A139" s="21"/>
      <c r="B139" s="182" t="s">
        <v>102</v>
      </c>
      <c r="C139" s="7"/>
      <c r="D139" s="390">
        <f>IF(D11=0,"",(IF(D130=0,"",(D137-D138))))</f>
        <v>79</v>
      </c>
      <c r="E139" s="383"/>
      <c r="F139" s="384"/>
      <c r="G139" s="7"/>
      <c r="H139" s="390">
        <f>IF(H11=0,"",(IF(H130=0,"",(H137-H138))))</f>
        <v>188</v>
      </c>
      <c r="I139" s="383"/>
      <c r="J139" s="384"/>
      <c r="K139" s="7"/>
    </row>
    <row r="140" spans="1:11" s="30" customFormat="1" ht="9" customHeight="1" thickBot="1">
      <c r="A140" s="5"/>
      <c r="B140" s="183"/>
      <c r="C140" s="7"/>
      <c r="D140" s="32"/>
      <c r="E140" s="29"/>
      <c r="F140" s="34"/>
      <c r="G140" s="7"/>
      <c r="H140" s="32"/>
      <c r="I140" s="29"/>
      <c r="J140" s="34"/>
      <c r="K140" s="7"/>
    </row>
    <row r="141" spans="1:11" s="30" customFormat="1" ht="15.75">
      <c r="A141" s="5"/>
      <c r="B141" s="363" t="s">
        <v>54</v>
      </c>
      <c r="C141" s="7"/>
      <c r="D141" s="348" t="str">
        <f>IF(D139="","",IF(D139&lt;0,"Toma de Conta Informa:",IF(D139=0,"Toma de Conta Informa:","Toma de Conta Informa:")))</f>
        <v>Toma de Conta Informa:</v>
      </c>
      <c r="E141" s="349"/>
      <c r="F141" s="350"/>
      <c r="G141" s="7"/>
      <c r="H141" s="348" t="str">
        <f>IF(H139="","",IF(H139&lt;0,"Toma de Conta Informa:",IF(H139=0,"Toma de Conta Informa:","Toma de Conta Informa:")))</f>
        <v>Toma de Conta Informa:</v>
      </c>
      <c r="I141" s="349"/>
      <c r="J141" s="350"/>
      <c r="K141" s="7"/>
    </row>
    <row r="142" spans="1:11" s="29" customFormat="1" ht="16.5" thickBot="1">
      <c r="A142" s="5"/>
      <c r="B142" s="364"/>
      <c r="C142" s="7"/>
      <c r="D142" s="351" t="str">
        <f>IF(D139="","",IF(D139&lt;0,"Atenção - Resultado Mensal Negativo",IF(D139=0,"Nem Positivo nem Negativo - No Limite","Parabéns - Resultado Mensal Positivo")))</f>
        <v>Parabéns - Resultado Mensal Positivo</v>
      </c>
      <c r="E142" s="352"/>
      <c r="F142" s="353"/>
      <c r="G142" s="7"/>
      <c r="H142" s="351" t="str">
        <f>IF(H139="","",IF(H139&lt;0,"Atenção - Resultado Mensal Negativo",IF(H139=0,"Nem Positivo nem Negativo - No Limite","Parabéns - Resultado Mensal Positivo")))</f>
        <v>Parabéns - Resultado Mensal Positivo</v>
      </c>
      <c r="I142" s="352"/>
      <c r="J142" s="353"/>
      <c r="K142" s="7"/>
    </row>
    <row r="143" spans="1:11" s="30" customFormat="1" ht="3.75" customHeight="1" thickBot="1">
      <c r="A143" s="27"/>
      <c r="B143" s="22"/>
      <c r="C143" s="22"/>
      <c r="D143" s="2"/>
      <c r="E143" s="2"/>
      <c r="F143" s="2"/>
      <c r="G143" s="22"/>
      <c r="H143" s="2"/>
      <c r="I143" s="2"/>
      <c r="J143" s="2"/>
      <c r="K143" s="28"/>
    </row>
    <row r="144" spans="1:11" s="30" customFormat="1" ht="7.5" customHeight="1" thickBot="1">
      <c r="A144" s="35"/>
      <c r="B144" s="29"/>
      <c r="C144" s="29"/>
      <c r="D144" s="29"/>
      <c r="E144" s="29"/>
      <c r="F144" s="44"/>
      <c r="G144" s="44"/>
      <c r="H144" s="44"/>
      <c r="I144" s="29"/>
      <c r="J144" s="29"/>
      <c r="K144" s="35"/>
    </row>
    <row r="145" spans="1:11" s="30" customFormat="1" ht="3.75" customHeight="1" thickBot="1">
      <c r="A145" s="36"/>
      <c r="B145" s="37"/>
      <c r="C145" s="38"/>
      <c r="D145" s="37"/>
      <c r="E145" s="37"/>
      <c r="F145" s="37"/>
      <c r="G145" s="38"/>
      <c r="H145" s="37"/>
      <c r="I145" s="37"/>
      <c r="J145" s="37"/>
      <c r="K145" s="39"/>
    </row>
    <row r="146" spans="1:11" ht="13.5" customHeight="1" thickBot="1">
      <c r="A146" s="21"/>
      <c r="B146" s="184" t="s">
        <v>134</v>
      </c>
      <c r="C146" s="7"/>
      <c r="D146" s="372" t="s">
        <v>55</v>
      </c>
      <c r="E146" s="373"/>
      <c r="F146" s="374"/>
      <c r="G146" s="7"/>
      <c r="H146" s="372" t="s">
        <v>55</v>
      </c>
      <c r="I146" s="373"/>
      <c r="J146" s="374"/>
      <c r="K146" s="7"/>
    </row>
    <row r="147" spans="1:11" s="30" customFormat="1" ht="13.5" customHeight="1" thickBot="1">
      <c r="A147" s="21"/>
      <c r="B147" s="185" t="s">
        <v>56</v>
      </c>
      <c r="C147" s="5"/>
      <c r="D147" s="346">
        <v>0.05</v>
      </c>
      <c r="E147" s="328"/>
      <c r="F147" s="347"/>
      <c r="G147" s="5"/>
      <c r="H147" s="346">
        <v>0.05</v>
      </c>
      <c r="I147" s="328"/>
      <c r="J147" s="347"/>
      <c r="K147" s="7"/>
    </row>
    <row r="148" spans="1:11" s="30" customFormat="1" ht="9" customHeight="1" thickBot="1">
      <c r="A148" s="21"/>
      <c r="B148" s="183"/>
      <c r="C148" s="5"/>
      <c r="D148" s="32"/>
      <c r="E148" s="29"/>
      <c r="F148" s="34"/>
      <c r="G148" s="5"/>
      <c r="H148" s="32"/>
      <c r="I148" s="29"/>
      <c r="J148" s="34"/>
      <c r="K148" s="7"/>
    </row>
    <row r="149" spans="1:11" s="30" customFormat="1" ht="13.5" customHeight="1" thickBot="1">
      <c r="A149" s="21"/>
      <c r="B149" s="206" t="s">
        <v>57</v>
      </c>
      <c r="C149" s="5"/>
      <c r="D149" s="343" t="s">
        <v>58</v>
      </c>
      <c r="E149" s="344"/>
      <c r="F149" s="345"/>
      <c r="G149" s="5"/>
      <c r="H149" s="343" t="s">
        <v>58</v>
      </c>
      <c r="I149" s="344"/>
      <c r="J149" s="345"/>
      <c r="K149" s="7"/>
    </row>
    <row r="150" spans="1:11" ht="12.75" customHeight="1" thickBot="1">
      <c r="A150" s="21"/>
      <c r="B150" s="207" t="s">
        <v>141</v>
      </c>
      <c r="C150" s="5"/>
      <c r="D150" s="379">
        <v>79</v>
      </c>
      <c r="E150" s="380"/>
      <c r="F150" s="381"/>
      <c r="G150" s="5"/>
      <c r="H150" s="379">
        <v>188</v>
      </c>
      <c r="I150" s="380"/>
      <c r="J150" s="381"/>
      <c r="K150" s="7"/>
    </row>
    <row r="151" spans="1:11" ht="3.75" customHeight="1" thickBot="1">
      <c r="A151" s="21"/>
      <c r="B151" s="183"/>
      <c r="C151" s="5"/>
      <c r="D151" s="371"/>
      <c r="E151" s="352"/>
      <c r="F151" s="353"/>
      <c r="G151" s="5"/>
      <c r="H151" s="371"/>
      <c r="I151" s="352"/>
      <c r="J151" s="353"/>
      <c r="K151" s="7"/>
    </row>
    <row r="152" spans="1:11" ht="13.5" customHeight="1" thickBot="1">
      <c r="A152" s="21"/>
      <c r="B152" s="15" t="s">
        <v>93</v>
      </c>
      <c r="C152" s="5"/>
      <c r="D152" s="315">
        <f>IF(D11&lt;=0,0,IF(D139&lt;0,"Resultado Negativo. Não é possível fazer aplicação. ",ROUND((D150/D11),2)))</f>
        <v>0.04</v>
      </c>
      <c r="E152" s="316"/>
      <c r="F152" s="317"/>
      <c r="G152" s="7"/>
      <c r="H152" s="315">
        <f>IF(H11&lt;=0,0,IF(H139&lt;0,"Resultado Negativo. Não é possível fazer aplicação. ",ROUND((H150/H11),2)))</f>
        <v>0.09</v>
      </c>
      <c r="I152" s="316"/>
      <c r="J152" s="317"/>
      <c r="K152" s="7"/>
    </row>
    <row r="153" spans="1:11" ht="9" customHeight="1">
      <c r="A153" s="21"/>
      <c r="B153" s="187"/>
      <c r="C153" s="5"/>
      <c r="D153" s="48"/>
      <c r="E153" s="40"/>
      <c r="F153" s="175"/>
      <c r="G153" s="7"/>
      <c r="H153" s="48"/>
      <c r="I153" s="40"/>
      <c r="J153" s="175"/>
      <c r="K153" s="7"/>
    </row>
    <row r="154" spans="1:11" ht="16.5" customHeight="1" thickBot="1">
      <c r="A154" s="21"/>
      <c r="B154" s="188" t="s">
        <v>59</v>
      </c>
      <c r="C154" s="7"/>
      <c r="D154" s="382" t="str">
        <f>IF(D139&lt;0,"",IF(D150&lt;=0,"",IF(D152&lt;D147,"Atenção - Meta não cumprida","Parabéns - Meta cumprida")))</f>
        <v>Atenção - Meta não cumprida</v>
      </c>
      <c r="E154" s="383"/>
      <c r="F154" s="384"/>
      <c r="G154" s="7"/>
      <c r="H154" s="382" t="str">
        <f>IF(H139&lt;0,"",IF(H150&lt;=0,"",IF(H152&lt;H147,"Atenção - Meta não cumprida","Parabéns - Meta cumprida")))</f>
        <v>Parabéns - Meta cumprida</v>
      </c>
      <c r="I154" s="383"/>
      <c r="J154" s="384"/>
      <c r="K154" s="7"/>
    </row>
    <row r="155" spans="1:11" ht="3.75" customHeight="1" thickBot="1">
      <c r="A155" s="27"/>
      <c r="B155" s="41"/>
      <c r="C155" s="22"/>
      <c r="D155" s="41"/>
      <c r="E155" s="41"/>
      <c r="F155" s="42"/>
      <c r="G155" s="22"/>
      <c r="H155" s="41"/>
      <c r="I155" s="41"/>
      <c r="J155" s="42"/>
      <c r="K155" s="28"/>
    </row>
    <row r="156" spans="1:11" ht="7.5" customHeight="1" thickBot="1">
      <c r="A156" s="35"/>
      <c r="B156" s="43"/>
      <c r="C156" s="44"/>
      <c r="D156" s="43"/>
      <c r="E156" s="43"/>
      <c r="F156" s="43"/>
      <c r="G156" s="44"/>
      <c r="H156" s="43"/>
      <c r="I156" s="43"/>
      <c r="J156" s="43"/>
      <c r="K156" s="35"/>
    </row>
    <row r="157" spans="1:11" ht="3.75" customHeight="1" thickBot="1">
      <c r="A157" s="1"/>
      <c r="B157" s="31"/>
      <c r="C157" s="31"/>
      <c r="D157" s="2"/>
      <c r="E157" s="2"/>
      <c r="F157" s="2"/>
      <c r="G157" s="31"/>
      <c r="H157" s="2"/>
      <c r="I157" s="2"/>
      <c r="J157" s="2"/>
      <c r="K157" s="3"/>
    </row>
    <row r="158" spans="1:11" ht="12.75" customHeight="1">
      <c r="A158" s="5"/>
      <c r="B158" s="368" t="s">
        <v>146</v>
      </c>
      <c r="C158" s="5"/>
      <c r="D158" s="45"/>
      <c r="E158" s="46"/>
      <c r="F158" s="47"/>
      <c r="G158" s="7"/>
      <c r="H158" s="45"/>
      <c r="I158" s="46"/>
      <c r="J158" s="47"/>
      <c r="K158" s="7"/>
    </row>
    <row r="159" spans="1:11" ht="12.75" customHeight="1">
      <c r="A159" s="5"/>
      <c r="B159" s="369"/>
      <c r="C159" s="5"/>
      <c r="D159" s="48"/>
      <c r="E159" s="40"/>
      <c r="F159" s="49"/>
      <c r="G159" s="7"/>
      <c r="H159" s="48"/>
      <c r="I159" s="40"/>
      <c r="J159" s="49"/>
      <c r="K159" s="7"/>
    </row>
    <row r="160" spans="1:11" ht="12.75" customHeight="1">
      <c r="A160" s="5"/>
      <c r="B160" s="369"/>
      <c r="C160" s="5"/>
      <c r="D160" s="48"/>
      <c r="E160" s="40"/>
      <c r="F160" s="49"/>
      <c r="G160" s="7"/>
      <c r="H160" s="48"/>
      <c r="I160" s="40"/>
      <c r="J160" s="49"/>
      <c r="K160" s="7"/>
    </row>
    <row r="161" spans="1:11" ht="12.75" customHeight="1">
      <c r="A161" s="5"/>
      <c r="B161" s="369"/>
      <c r="C161" s="5"/>
      <c r="D161" s="48" t="s">
        <v>4</v>
      </c>
      <c r="E161" s="40">
        <f>D28</f>
        <v>880</v>
      </c>
      <c r="F161" s="49"/>
      <c r="G161" s="7"/>
      <c r="H161" s="48" t="s">
        <v>4</v>
      </c>
      <c r="I161" s="40">
        <f>H28</f>
        <v>890</v>
      </c>
      <c r="J161" s="49"/>
      <c r="K161" s="7"/>
    </row>
    <row r="162" spans="1:11" ht="12.75" customHeight="1">
      <c r="A162" s="5"/>
      <c r="B162" s="369"/>
      <c r="C162" s="5"/>
      <c r="D162" s="48" t="s">
        <v>17</v>
      </c>
      <c r="E162" s="40">
        <f>D39</f>
        <v>781</v>
      </c>
      <c r="F162" s="49"/>
      <c r="G162" s="7"/>
      <c r="H162" s="48" t="s">
        <v>17</v>
      </c>
      <c r="I162" s="40">
        <f>H39</f>
        <v>792</v>
      </c>
      <c r="J162" s="49"/>
      <c r="K162" s="7"/>
    </row>
    <row r="163" spans="1:11" ht="12.75" customHeight="1">
      <c r="A163" s="5"/>
      <c r="B163" s="369"/>
      <c r="C163" s="5"/>
      <c r="D163" s="48" t="s">
        <v>21</v>
      </c>
      <c r="E163" s="40">
        <f>D50</f>
        <v>0</v>
      </c>
      <c r="F163" s="49"/>
      <c r="G163" s="7"/>
      <c r="H163" s="48" t="s">
        <v>21</v>
      </c>
      <c r="I163" s="40">
        <f>H50</f>
        <v>0</v>
      </c>
      <c r="J163" s="49"/>
      <c r="K163" s="7"/>
    </row>
    <row r="164" spans="1:11" ht="12.75" customHeight="1">
      <c r="A164" s="5"/>
      <c r="B164" s="369"/>
      <c r="C164" s="5"/>
      <c r="D164" s="48" t="s">
        <v>99</v>
      </c>
      <c r="E164" s="40">
        <f>D62</f>
        <v>0</v>
      </c>
      <c r="F164" s="49"/>
      <c r="G164" s="7"/>
      <c r="H164" s="48" t="s">
        <v>99</v>
      </c>
      <c r="I164" s="40">
        <f>H62</f>
        <v>0</v>
      </c>
      <c r="J164" s="49"/>
      <c r="K164" s="7"/>
    </row>
    <row r="165" spans="1:11" ht="12.75" customHeight="1">
      <c r="A165" s="5"/>
      <c r="B165" s="369"/>
      <c r="C165" s="5"/>
      <c r="D165" s="48" t="s">
        <v>60</v>
      </c>
      <c r="E165" s="40">
        <f>D74</f>
        <v>50</v>
      </c>
      <c r="F165" s="49"/>
      <c r="G165" s="7"/>
      <c r="H165" s="48" t="s">
        <v>60</v>
      </c>
      <c r="I165" s="40">
        <f>H74</f>
        <v>50</v>
      </c>
      <c r="J165" s="49"/>
      <c r="K165" s="7"/>
    </row>
    <row r="166" spans="1:11" ht="12.75" customHeight="1">
      <c r="A166" s="5"/>
      <c r="B166" s="369"/>
      <c r="C166" s="5"/>
      <c r="D166" s="48" t="s">
        <v>100</v>
      </c>
      <c r="E166" s="40">
        <f>D89</f>
        <v>210</v>
      </c>
      <c r="F166" s="49"/>
      <c r="G166" s="7"/>
      <c r="H166" s="48" t="s">
        <v>100</v>
      </c>
      <c r="I166" s="40">
        <f>H89</f>
        <v>180</v>
      </c>
      <c r="J166" s="49"/>
      <c r="K166" s="7"/>
    </row>
    <row r="167" spans="1:11" ht="12.75" customHeight="1">
      <c r="A167" s="5"/>
      <c r="B167" s="369"/>
      <c r="C167" s="5"/>
      <c r="D167" s="48" t="s">
        <v>44</v>
      </c>
      <c r="E167" s="40">
        <f>D100</f>
        <v>200</v>
      </c>
      <c r="F167" s="49"/>
      <c r="G167" s="7"/>
      <c r="H167" s="48" t="s">
        <v>44</v>
      </c>
      <c r="I167" s="40">
        <f>H100</f>
        <v>100</v>
      </c>
      <c r="J167" s="49"/>
      <c r="K167" s="7"/>
    </row>
    <row r="168" spans="1:11" ht="12.75" customHeight="1">
      <c r="A168" s="5"/>
      <c r="B168" s="369"/>
      <c r="C168" s="5"/>
      <c r="D168" s="48" t="s">
        <v>95</v>
      </c>
      <c r="E168" s="40">
        <f>D114</f>
        <v>0</v>
      </c>
      <c r="F168" s="49"/>
      <c r="G168" s="7"/>
      <c r="H168" s="48" t="s">
        <v>95</v>
      </c>
      <c r="I168" s="40">
        <f>H114</f>
        <v>0</v>
      </c>
      <c r="J168" s="49"/>
      <c r="K168" s="7"/>
    </row>
    <row r="169" spans="1:11" ht="12.75" customHeight="1">
      <c r="A169" s="5"/>
      <c r="B169" s="369"/>
      <c r="C169" s="5"/>
      <c r="D169" s="48" t="s">
        <v>61</v>
      </c>
      <c r="E169" s="40">
        <f>D128</f>
        <v>0</v>
      </c>
      <c r="F169" s="49"/>
      <c r="G169" s="7"/>
      <c r="H169" s="48" t="s">
        <v>61</v>
      </c>
      <c r="I169" s="40">
        <f>H128</f>
        <v>0</v>
      </c>
      <c r="J169" s="49"/>
      <c r="K169" s="7"/>
    </row>
    <row r="170" spans="1:11" ht="12.75" customHeight="1">
      <c r="A170" s="5"/>
      <c r="B170" s="369"/>
      <c r="C170" s="5"/>
      <c r="D170" s="48"/>
      <c r="E170" s="40"/>
      <c r="F170" s="49"/>
      <c r="G170" s="7"/>
      <c r="H170" s="48"/>
      <c r="I170" s="40"/>
      <c r="J170" s="49"/>
      <c r="K170" s="7"/>
    </row>
    <row r="171" spans="1:11" ht="13.5" customHeight="1" thickBot="1">
      <c r="A171" s="5"/>
      <c r="B171" s="370"/>
      <c r="C171" s="5"/>
      <c r="D171" s="50"/>
      <c r="E171" s="51"/>
      <c r="F171" s="52"/>
      <c r="G171" s="7"/>
      <c r="H171" s="50"/>
      <c r="I171" s="51"/>
      <c r="J171" s="51"/>
      <c r="K171" s="5"/>
    </row>
    <row r="172" spans="1:11" ht="3.75" customHeight="1" thickBot="1">
      <c r="A172" s="5"/>
      <c r="B172" s="53"/>
      <c r="C172" s="5"/>
      <c r="D172" s="40"/>
      <c r="E172" s="40"/>
      <c r="F172" s="40"/>
      <c r="G172" s="5"/>
      <c r="H172" s="40"/>
      <c r="I172" s="40"/>
      <c r="J172" s="40"/>
      <c r="K172" s="5"/>
    </row>
    <row r="173" spans="1:11" ht="13.5" customHeight="1" thickBot="1">
      <c r="A173" s="5"/>
      <c r="B173" s="365" t="s">
        <v>133</v>
      </c>
      <c r="C173" s="5"/>
      <c r="D173" s="372" t="s">
        <v>92</v>
      </c>
      <c r="E173" s="378"/>
      <c r="F173" s="326"/>
      <c r="G173" s="7"/>
      <c r="H173" s="372" t="s">
        <v>92</v>
      </c>
      <c r="I173" s="378"/>
      <c r="J173" s="378"/>
      <c r="K173" s="5"/>
    </row>
    <row r="174" spans="1:11" ht="12.75" customHeight="1">
      <c r="A174" s="5"/>
      <c r="B174" s="366"/>
      <c r="C174" s="5"/>
      <c r="D174" s="428">
        <f>'Jan - Fev'!H178</f>
        <v>0</v>
      </c>
      <c r="E174" s="429"/>
      <c r="F174" s="54" t="s">
        <v>123</v>
      </c>
      <c r="G174" s="7"/>
      <c r="H174" s="428">
        <f>D178</f>
        <v>0</v>
      </c>
      <c r="I174" s="429"/>
      <c r="J174" s="194" t="s">
        <v>62</v>
      </c>
      <c r="K174" s="5"/>
    </row>
    <row r="175" spans="1:11" ht="12.75" customHeight="1">
      <c r="A175" s="5"/>
      <c r="B175" s="366"/>
      <c r="C175" s="5"/>
      <c r="D175" s="320">
        <v>0</v>
      </c>
      <c r="E175" s="321"/>
      <c r="F175" s="55" t="s">
        <v>63</v>
      </c>
      <c r="G175" s="7"/>
      <c r="H175" s="320">
        <v>0</v>
      </c>
      <c r="I175" s="321"/>
      <c r="J175" s="195" t="s">
        <v>63</v>
      </c>
      <c r="K175" s="5"/>
    </row>
    <row r="176" spans="1:11" ht="12.75" customHeight="1">
      <c r="A176" s="5"/>
      <c r="B176" s="366"/>
      <c r="C176" s="5"/>
      <c r="D176" s="420">
        <v>0</v>
      </c>
      <c r="E176" s="421"/>
      <c r="F176" s="55" t="s">
        <v>64</v>
      </c>
      <c r="G176" s="7"/>
      <c r="H176" s="420">
        <v>0</v>
      </c>
      <c r="I176" s="421"/>
      <c r="J176" s="195" t="s">
        <v>64</v>
      </c>
      <c r="K176" s="5"/>
    </row>
    <row r="177" spans="1:11" ht="12.75" customHeight="1">
      <c r="A177" s="5"/>
      <c r="B177" s="366"/>
      <c r="C177" s="5"/>
      <c r="D177" s="320">
        <v>0</v>
      </c>
      <c r="E177" s="321"/>
      <c r="F177" s="55" t="s">
        <v>65</v>
      </c>
      <c r="G177" s="7"/>
      <c r="H177" s="320">
        <v>0</v>
      </c>
      <c r="I177" s="321"/>
      <c r="J177" s="195" t="s">
        <v>65</v>
      </c>
      <c r="K177" s="5"/>
    </row>
    <row r="178" spans="1:11" ht="13.5" customHeight="1" thickBot="1">
      <c r="A178" s="5"/>
      <c r="B178" s="366"/>
      <c r="C178" s="5"/>
      <c r="D178" s="313">
        <f>D174+D175-D176+D177</f>
        <v>0</v>
      </c>
      <c r="E178" s="314"/>
      <c r="F178" s="56" t="s">
        <v>66</v>
      </c>
      <c r="G178" s="7"/>
      <c r="H178" s="313">
        <f>H174+H175-H176+H177</f>
        <v>0</v>
      </c>
      <c r="I178" s="314"/>
      <c r="J178" s="196" t="s">
        <v>66</v>
      </c>
      <c r="K178" s="5"/>
    </row>
    <row r="179" spans="1:11" ht="7.5" customHeight="1" thickBot="1">
      <c r="A179" s="5"/>
      <c r="B179" s="366"/>
      <c r="C179" s="5"/>
      <c r="D179" s="48"/>
      <c r="E179" s="40"/>
      <c r="F179" s="49"/>
      <c r="G179" s="7"/>
      <c r="H179" s="48"/>
      <c r="I179" s="40"/>
      <c r="J179" s="40"/>
      <c r="K179" s="5"/>
    </row>
    <row r="180" spans="1:11" ht="13.5" customHeight="1" thickBot="1">
      <c r="A180" s="5"/>
      <c r="B180" s="367"/>
      <c r="C180" s="5"/>
      <c r="D180" s="325">
        <f>D178+E178</f>
        <v>0</v>
      </c>
      <c r="E180" s="326"/>
      <c r="F180" s="193" t="s">
        <v>67</v>
      </c>
      <c r="G180" s="5"/>
      <c r="H180" s="325">
        <f>H178+I178</f>
        <v>0</v>
      </c>
      <c r="I180" s="326"/>
      <c r="J180" s="193" t="s">
        <v>67</v>
      </c>
      <c r="K180" s="5"/>
    </row>
    <row r="181" spans="1:11" ht="3.75" customHeight="1" thickBot="1">
      <c r="A181" s="5"/>
      <c r="B181" s="172"/>
      <c r="C181" s="5"/>
      <c r="D181" s="40"/>
      <c r="E181" s="40"/>
      <c r="F181" s="40"/>
      <c r="G181" s="5"/>
      <c r="H181" s="40"/>
      <c r="I181" s="40"/>
      <c r="J181" s="40"/>
      <c r="K181" s="5"/>
    </row>
    <row r="182" spans="1:11" ht="13.5" customHeight="1" thickBot="1">
      <c r="A182" s="5"/>
      <c r="B182" s="375" t="s">
        <v>136</v>
      </c>
      <c r="C182" s="5"/>
      <c r="D182" s="327" t="s">
        <v>138</v>
      </c>
      <c r="E182" s="328"/>
      <c r="F182" s="328"/>
      <c r="G182" s="5"/>
      <c r="H182" s="327" t="s">
        <v>138</v>
      </c>
      <c r="I182" s="328"/>
      <c r="J182" s="328"/>
      <c r="K182" s="5"/>
    </row>
    <row r="183" spans="1:11" ht="12.75" customHeight="1">
      <c r="A183" s="5"/>
      <c r="B183" s="376"/>
      <c r="C183" s="5"/>
      <c r="D183" s="428">
        <f>'Jan - Fev'!H187</f>
        <v>0</v>
      </c>
      <c r="E183" s="429"/>
      <c r="F183" s="194" t="s">
        <v>123</v>
      </c>
      <c r="G183" s="5"/>
      <c r="H183" s="428">
        <f>D187</f>
        <v>0</v>
      </c>
      <c r="I183" s="429"/>
      <c r="J183" s="194" t="s">
        <v>62</v>
      </c>
      <c r="K183" s="5"/>
    </row>
    <row r="184" spans="1:11" ht="12.75" customHeight="1">
      <c r="A184" s="5"/>
      <c r="B184" s="376"/>
      <c r="C184" s="5"/>
      <c r="D184" s="320">
        <v>0</v>
      </c>
      <c r="E184" s="321"/>
      <c r="F184" s="55" t="s">
        <v>63</v>
      </c>
      <c r="G184" s="7"/>
      <c r="H184" s="320">
        <v>0</v>
      </c>
      <c r="I184" s="321"/>
      <c r="J184" s="55" t="s">
        <v>63</v>
      </c>
      <c r="K184" s="7"/>
    </row>
    <row r="185" spans="1:11" ht="12.75" customHeight="1">
      <c r="A185" s="5"/>
      <c r="B185" s="376"/>
      <c r="C185" s="5"/>
      <c r="D185" s="420">
        <v>0</v>
      </c>
      <c r="E185" s="421"/>
      <c r="F185" s="55" t="s">
        <v>64</v>
      </c>
      <c r="G185" s="7"/>
      <c r="H185" s="420">
        <v>0</v>
      </c>
      <c r="I185" s="421"/>
      <c r="J185" s="55" t="s">
        <v>64</v>
      </c>
      <c r="K185" s="5"/>
    </row>
    <row r="186" spans="1:11" ht="12.75" customHeight="1">
      <c r="A186" s="5"/>
      <c r="B186" s="376"/>
      <c r="C186" s="5"/>
      <c r="D186" s="320">
        <v>0</v>
      </c>
      <c r="E186" s="321"/>
      <c r="F186" s="55" t="s">
        <v>65</v>
      </c>
      <c r="G186" s="7"/>
      <c r="H186" s="320">
        <v>0</v>
      </c>
      <c r="I186" s="321"/>
      <c r="J186" s="55" t="s">
        <v>65</v>
      </c>
      <c r="K186" s="5"/>
    </row>
    <row r="187" spans="1:11" ht="13.5" customHeight="1" thickBot="1">
      <c r="A187" s="5"/>
      <c r="B187" s="376"/>
      <c r="C187" s="5"/>
      <c r="D187" s="313">
        <f>D183+D184-D185+D186</f>
        <v>0</v>
      </c>
      <c r="E187" s="314"/>
      <c r="F187" s="56" t="s">
        <v>66</v>
      </c>
      <c r="G187" s="7"/>
      <c r="H187" s="313">
        <f>H183+H184-H185+H186</f>
        <v>0</v>
      </c>
      <c r="I187" s="314"/>
      <c r="J187" s="56" t="s">
        <v>66</v>
      </c>
      <c r="K187" s="5"/>
    </row>
    <row r="188" spans="1:11" ht="7.5" customHeight="1" thickBot="1">
      <c r="A188" s="5"/>
      <c r="B188" s="376"/>
      <c r="C188" s="5"/>
      <c r="D188" s="40"/>
      <c r="E188" s="40"/>
      <c r="F188" s="49"/>
      <c r="G188" s="7"/>
      <c r="H188" s="40"/>
      <c r="I188" s="40"/>
      <c r="J188" s="49"/>
      <c r="K188" s="5"/>
    </row>
    <row r="189" spans="1:11" ht="13.5" customHeight="1" thickBot="1">
      <c r="A189" s="5"/>
      <c r="B189" s="377"/>
      <c r="C189" s="5"/>
      <c r="D189" s="325">
        <f>D187+E187</f>
        <v>0</v>
      </c>
      <c r="E189" s="326"/>
      <c r="F189" s="58" t="s">
        <v>67</v>
      </c>
      <c r="G189" s="7"/>
      <c r="H189" s="325">
        <f>H187+I187</f>
        <v>0</v>
      </c>
      <c r="I189" s="326"/>
      <c r="J189" s="58" t="s">
        <v>67</v>
      </c>
      <c r="K189" s="5"/>
    </row>
    <row r="190" spans="1:11" ht="3.75" customHeight="1" thickBot="1">
      <c r="A190" s="5"/>
      <c r="B190" s="173"/>
      <c r="C190" s="174"/>
      <c r="D190" s="40"/>
      <c r="E190" s="40"/>
      <c r="F190" s="46"/>
      <c r="G190" s="174"/>
      <c r="H190" s="40"/>
      <c r="I190" s="40"/>
      <c r="J190" s="47"/>
      <c r="K190" s="5"/>
    </row>
    <row r="191" spans="1:11" ht="12.75" customHeight="1">
      <c r="A191" s="5"/>
      <c r="B191" s="322" t="s">
        <v>94</v>
      </c>
      <c r="C191" s="6"/>
      <c r="D191" s="304"/>
      <c r="E191" s="305"/>
      <c r="F191" s="305"/>
      <c r="G191" s="6"/>
      <c r="H191" s="298" t="s">
        <v>127</v>
      </c>
      <c r="I191" s="298"/>
      <c r="J191" s="299"/>
      <c r="K191" s="5"/>
    </row>
    <row r="192" spans="1:11" ht="12.75" customHeight="1">
      <c r="A192" s="5"/>
      <c r="B192" s="323"/>
      <c r="C192" s="5"/>
      <c r="D192" s="306"/>
      <c r="E192" s="307"/>
      <c r="F192" s="307"/>
      <c r="G192" s="5"/>
      <c r="H192" s="300"/>
      <c r="I192" s="300"/>
      <c r="J192" s="301"/>
      <c r="K192" s="5"/>
    </row>
    <row r="193" spans="1:11" ht="12.75" customHeight="1">
      <c r="A193" s="5"/>
      <c r="B193" s="323"/>
      <c r="C193" s="5"/>
      <c r="D193" s="306"/>
      <c r="E193" s="307"/>
      <c r="F193" s="307"/>
      <c r="G193" s="5"/>
      <c r="H193" s="300"/>
      <c r="I193" s="300"/>
      <c r="J193" s="301"/>
      <c r="K193" s="5"/>
    </row>
    <row r="194" spans="1:11" ht="12.75" customHeight="1">
      <c r="A194" s="5"/>
      <c r="B194" s="323"/>
      <c r="C194" s="5"/>
      <c r="D194" s="306"/>
      <c r="E194" s="307"/>
      <c r="F194" s="307"/>
      <c r="G194" s="5"/>
      <c r="H194" s="300"/>
      <c r="I194" s="300"/>
      <c r="J194" s="301"/>
      <c r="K194" s="5"/>
    </row>
    <row r="195" spans="1:11" ht="30.75" customHeight="1" thickBot="1">
      <c r="A195" s="5"/>
      <c r="B195" s="324"/>
      <c r="C195" s="19"/>
      <c r="D195" s="308"/>
      <c r="E195" s="309"/>
      <c r="F195" s="309"/>
      <c r="G195" s="19"/>
      <c r="H195" s="302"/>
      <c r="I195" s="302"/>
      <c r="J195" s="303"/>
      <c r="K195" s="5"/>
    </row>
    <row r="196" spans="1:11" ht="3.75" customHeight="1" thickBot="1">
      <c r="A196" s="198"/>
      <c r="B196" s="197"/>
      <c r="C196" s="33"/>
      <c r="D196" s="33"/>
      <c r="E196" s="33"/>
      <c r="F196" s="33"/>
      <c r="G196" s="33"/>
      <c r="H196" s="33"/>
      <c r="I196" s="33"/>
      <c r="J196" s="33"/>
      <c r="K196" s="198"/>
    </row>
    <row r="197" spans="1:11" ht="26.25" customHeight="1" thickBot="1">
      <c r="A197" s="5"/>
      <c r="B197" s="310" t="s">
        <v>152</v>
      </c>
      <c r="C197" s="311"/>
      <c r="D197" s="311"/>
      <c r="E197" s="311"/>
      <c r="F197" s="311"/>
      <c r="G197" s="311"/>
      <c r="H197" s="311"/>
      <c r="I197" s="311"/>
      <c r="J197" s="312"/>
      <c r="K197" s="5"/>
    </row>
    <row r="198" spans="1:11" ht="3.75" customHeight="1" thickBot="1">
      <c r="A198" s="198"/>
      <c r="B198" s="197"/>
      <c r="C198" s="33"/>
      <c r="D198" s="33"/>
      <c r="E198" s="33"/>
      <c r="F198" s="33"/>
      <c r="G198" s="33"/>
      <c r="H198" s="33"/>
      <c r="I198" s="33"/>
      <c r="J198" s="33"/>
      <c r="K198" s="198"/>
    </row>
    <row r="199" spans="1:11" ht="12.75" customHeight="1">
      <c r="A199" s="5"/>
      <c r="B199" s="329" t="s">
        <v>68</v>
      </c>
      <c r="C199" s="5"/>
      <c r="D199" s="331"/>
      <c r="E199" s="332"/>
      <c r="F199" s="333"/>
      <c r="G199" s="5"/>
      <c r="H199" s="331"/>
      <c r="I199" s="332"/>
      <c r="J199" s="333"/>
      <c r="K199" s="5"/>
    </row>
    <row r="200" spans="1:11" ht="12.75" customHeight="1">
      <c r="A200" s="5"/>
      <c r="B200" s="329"/>
      <c r="C200" s="5"/>
      <c r="D200" s="331"/>
      <c r="E200" s="332"/>
      <c r="F200" s="333"/>
      <c r="G200" s="5"/>
      <c r="H200" s="331"/>
      <c r="I200" s="332"/>
      <c r="J200" s="333"/>
      <c r="K200" s="5"/>
    </row>
    <row r="201" spans="1:11" ht="12.75" customHeight="1">
      <c r="A201" s="5"/>
      <c r="B201" s="329"/>
      <c r="C201" s="5"/>
      <c r="D201" s="331"/>
      <c r="E201" s="332"/>
      <c r="F201" s="333"/>
      <c r="G201" s="5"/>
      <c r="H201" s="331"/>
      <c r="I201" s="332"/>
      <c r="J201" s="333"/>
      <c r="K201" s="5"/>
    </row>
    <row r="202" spans="1:11" ht="12.75" customHeight="1">
      <c r="A202" s="5"/>
      <c r="B202" s="329"/>
      <c r="C202" s="5"/>
      <c r="D202" s="331"/>
      <c r="E202" s="332"/>
      <c r="F202" s="333"/>
      <c r="G202" s="5"/>
      <c r="H202" s="331"/>
      <c r="I202" s="332"/>
      <c r="J202" s="333"/>
      <c r="K202" s="5"/>
    </row>
    <row r="203" spans="1:11" ht="30.75" customHeight="1" thickBot="1">
      <c r="A203" s="5"/>
      <c r="B203" s="330"/>
      <c r="C203" s="19"/>
      <c r="D203" s="334"/>
      <c r="E203" s="335"/>
      <c r="F203" s="336"/>
      <c r="G203" s="19"/>
      <c r="H203" s="334"/>
      <c r="I203" s="335"/>
      <c r="J203" s="336"/>
      <c r="K203" s="5"/>
    </row>
    <row r="204" spans="1:11" ht="3.75" customHeight="1" thickBot="1">
      <c r="A204" s="27"/>
      <c r="B204" s="22"/>
      <c r="C204" s="22"/>
      <c r="D204" s="22"/>
      <c r="E204" s="22"/>
      <c r="F204" s="22"/>
      <c r="G204" s="22"/>
      <c r="H204" s="22"/>
      <c r="I204" s="22"/>
      <c r="J204" s="22"/>
      <c r="K204" s="28"/>
    </row>
    <row r="205" spans="1:11" ht="16.5" customHeight="1">
      <c r="A205" s="422"/>
      <c r="B205" s="349"/>
      <c r="C205" s="349"/>
      <c r="D205" s="349"/>
      <c r="E205" s="349"/>
      <c r="F205" s="349"/>
      <c r="G205" s="349"/>
      <c r="H205" s="46"/>
      <c r="I205" s="46"/>
      <c r="J205" s="46"/>
      <c r="K205" s="47"/>
    </row>
    <row r="206" spans="1:11" ht="16.5" customHeight="1">
      <c r="A206" s="430"/>
      <c r="B206" s="431"/>
      <c r="C206" s="431"/>
      <c r="D206" s="431"/>
      <c r="E206" s="431"/>
      <c r="F206" s="431"/>
      <c r="G206" s="431"/>
      <c r="H206" s="40"/>
      <c r="I206" s="40"/>
      <c r="J206" s="40"/>
      <c r="K206" s="49"/>
    </row>
    <row r="207" spans="1:11" ht="15.75" customHeight="1">
      <c r="A207" s="430"/>
      <c r="B207" s="431"/>
      <c r="C207" s="431"/>
      <c r="D207" s="431"/>
      <c r="E207" s="431"/>
      <c r="F207" s="431"/>
      <c r="G207" s="431"/>
      <c r="H207" s="40"/>
      <c r="I207" s="40"/>
      <c r="J207" s="40"/>
      <c r="K207" s="49"/>
    </row>
    <row r="208" spans="1:11" ht="6" customHeight="1" hidden="1">
      <c r="A208" s="430"/>
      <c r="B208" s="431"/>
      <c r="C208" s="431"/>
      <c r="D208" s="431"/>
      <c r="E208" s="431"/>
      <c r="F208" s="431"/>
      <c r="G208" s="431"/>
      <c r="H208" s="40"/>
      <c r="I208" s="40"/>
      <c r="J208" s="40"/>
      <c r="K208" s="49"/>
    </row>
    <row r="209" spans="1:11" ht="12.75">
      <c r="A209" s="430"/>
      <c r="B209" s="431"/>
      <c r="C209" s="431"/>
      <c r="D209" s="431"/>
      <c r="E209" s="431"/>
      <c r="F209" s="431"/>
      <c r="G209" s="431"/>
      <c r="H209" s="40"/>
      <c r="I209" s="40"/>
      <c r="J209" s="40"/>
      <c r="K209" s="49"/>
    </row>
    <row r="210" spans="1:11" ht="12.75">
      <c r="A210" s="430"/>
      <c r="B210" s="431"/>
      <c r="C210" s="431"/>
      <c r="D210" s="431"/>
      <c r="E210" s="431"/>
      <c r="F210" s="431"/>
      <c r="G210" s="431"/>
      <c r="H210" s="40"/>
      <c r="I210" s="40"/>
      <c r="J210" s="40"/>
      <c r="K210" s="49"/>
    </row>
    <row r="211" spans="1:11" ht="12.75" customHeight="1" thickBo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2"/>
    </row>
    <row r="212" ht="3" customHeight="1"/>
    <row r="213" ht="2.25" customHeight="1"/>
  </sheetData>
  <sheetProtection password="C7BF" sheet="1" objects="1" selectLockedCells="1" selectUnlockedCells="1"/>
  <mergeCells count="330">
    <mergeCell ref="H187:I187"/>
    <mergeCell ref="D187:E187"/>
    <mergeCell ref="H174:I174"/>
    <mergeCell ref="H175:I175"/>
    <mergeCell ref="H176:I176"/>
    <mergeCell ref="H177:I177"/>
    <mergeCell ref="H178:I178"/>
    <mergeCell ref="H183:I183"/>
    <mergeCell ref="H184:I184"/>
    <mergeCell ref="H185:I185"/>
    <mergeCell ref="H186:I186"/>
    <mergeCell ref="D178:E178"/>
    <mergeCell ref="D183:E183"/>
    <mergeCell ref="D184:E184"/>
    <mergeCell ref="D185:E185"/>
    <mergeCell ref="J2:J3"/>
    <mergeCell ref="F5:F10"/>
    <mergeCell ref="J5:J10"/>
    <mergeCell ref="D4:E4"/>
    <mergeCell ref="H4:I4"/>
    <mergeCell ref="D5:E5"/>
    <mergeCell ref="H9:I9"/>
    <mergeCell ref="D10:E10"/>
    <mergeCell ref="H10:I10"/>
    <mergeCell ref="B2:B3"/>
    <mergeCell ref="D2:E3"/>
    <mergeCell ref="F2:F3"/>
    <mergeCell ref="H2:I3"/>
    <mergeCell ref="H5:I5"/>
    <mergeCell ref="D6:E6"/>
    <mergeCell ref="H30:I30"/>
    <mergeCell ref="D14:E14"/>
    <mergeCell ref="H14:I14"/>
    <mergeCell ref="D15:E15"/>
    <mergeCell ref="D17:E17"/>
    <mergeCell ref="H17:I17"/>
    <mergeCell ref="D18:E18"/>
    <mergeCell ref="H18:I18"/>
    <mergeCell ref="D19:E19"/>
    <mergeCell ref="H19:I19"/>
    <mergeCell ref="B12:J12"/>
    <mergeCell ref="D13:E13"/>
    <mergeCell ref="H13:I13"/>
    <mergeCell ref="F14:F27"/>
    <mergeCell ref="J14:J27"/>
    <mergeCell ref="D21:E21"/>
    <mergeCell ref="H21:I21"/>
    <mergeCell ref="H15:I15"/>
    <mergeCell ref="D16:E16"/>
    <mergeCell ref="H16:I16"/>
    <mergeCell ref="J31:J38"/>
    <mergeCell ref="D41:E41"/>
    <mergeCell ref="H41:I41"/>
    <mergeCell ref="F42:F49"/>
    <mergeCell ref="J42:J49"/>
    <mergeCell ref="D33:E33"/>
    <mergeCell ref="H33:I33"/>
    <mergeCell ref="D34:E34"/>
    <mergeCell ref="H34:I34"/>
    <mergeCell ref="D37:E37"/>
    <mergeCell ref="J53:J61"/>
    <mergeCell ref="D64:E64"/>
    <mergeCell ref="H64:I64"/>
    <mergeCell ref="D54:E54"/>
    <mergeCell ref="H54:I54"/>
    <mergeCell ref="D55:E55"/>
    <mergeCell ref="H55:I55"/>
    <mergeCell ref="D53:E53"/>
    <mergeCell ref="H53:I53"/>
    <mergeCell ref="D61:E61"/>
    <mergeCell ref="J65:J73"/>
    <mergeCell ref="D76:E76"/>
    <mergeCell ref="H76:I76"/>
    <mergeCell ref="F77:F88"/>
    <mergeCell ref="J77:J88"/>
    <mergeCell ref="D67:E67"/>
    <mergeCell ref="H67:I67"/>
    <mergeCell ref="D68:E68"/>
    <mergeCell ref="H68:I68"/>
    <mergeCell ref="F65:F73"/>
    <mergeCell ref="J92:J99"/>
    <mergeCell ref="D102:E102"/>
    <mergeCell ref="H102:I102"/>
    <mergeCell ref="D94:E94"/>
    <mergeCell ref="H94:I94"/>
    <mergeCell ref="D95:E95"/>
    <mergeCell ref="H95:I95"/>
    <mergeCell ref="H100:I100"/>
    <mergeCell ref="H98:I98"/>
    <mergeCell ref="D99:E99"/>
    <mergeCell ref="H105:I105"/>
    <mergeCell ref="D91:E91"/>
    <mergeCell ref="H91:I91"/>
    <mergeCell ref="F92:F99"/>
    <mergeCell ref="D93:E93"/>
    <mergeCell ref="H93:I93"/>
    <mergeCell ref="D92:E92"/>
    <mergeCell ref="H92:I92"/>
    <mergeCell ref="D103:E103"/>
    <mergeCell ref="H99:I99"/>
    <mergeCell ref="H138:J138"/>
    <mergeCell ref="F103:F113"/>
    <mergeCell ref="J103:J113"/>
    <mergeCell ref="D116:E116"/>
    <mergeCell ref="H116:I116"/>
    <mergeCell ref="F117:F127"/>
    <mergeCell ref="J117:J127"/>
    <mergeCell ref="D104:E104"/>
    <mergeCell ref="H104:I104"/>
    <mergeCell ref="D105:E105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D138:F138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D154:F154"/>
    <mergeCell ref="H154:J154"/>
    <mergeCell ref="D150:F150"/>
    <mergeCell ref="H150:J150"/>
    <mergeCell ref="D151:F151"/>
    <mergeCell ref="H151:J151"/>
    <mergeCell ref="D152:F152"/>
    <mergeCell ref="H152:J152"/>
    <mergeCell ref="B158:B171"/>
    <mergeCell ref="B173:B180"/>
    <mergeCell ref="D173:F173"/>
    <mergeCell ref="H173:J173"/>
    <mergeCell ref="D180:E180"/>
    <mergeCell ref="H180:I180"/>
    <mergeCell ref="D174:E174"/>
    <mergeCell ref="D175:E175"/>
    <mergeCell ref="D176:E176"/>
    <mergeCell ref="D177:E177"/>
    <mergeCell ref="A205:G210"/>
    <mergeCell ref="B182:B189"/>
    <mergeCell ref="D182:F182"/>
    <mergeCell ref="H182:J182"/>
    <mergeCell ref="D189:E189"/>
    <mergeCell ref="H189:I189"/>
    <mergeCell ref="B191:B195"/>
    <mergeCell ref="D191:F195"/>
    <mergeCell ref="H191:J195"/>
    <mergeCell ref="D186:E186"/>
    <mergeCell ref="B197:J197"/>
    <mergeCell ref="B199:B203"/>
    <mergeCell ref="D199:F203"/>
    <mergeCell ref="H199:J203"/>
    <mergeCell ref="D20:E20"/>
    <mergeCell ref="H20:I20"/>
    <mergeCell ref="D27:E27"/>
    <mergeCell ref="H27:I27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H37:I37"/>
    <mergeCell ref="D28:E28"/>
    <mergeCell ref="H28:I28"/>
    <mergeCell ref="D31:E31"/>
    <mergeCell ref="H31:I31"/>
    <mergeCell ref="D32:E32"/>
    <mergeCell ref="H32:I32"/>
    <mergeCell ref="F31:F38"/>
    <mergeCell ref="D30:E30"/>
    <mergeCell ref="D35:E35"/>
    <mergeCell ref="H35:I35"/>
    <mergeCell ref="D36:E36"/>
    <mergeCell ref="H36:I36"/>
    <mergeCell ref="D45:E45"/>
    <mergeCell ref="H45:I45"/>
    <mergeCell ref="D38:E38"/>
    <mergeCell ref="H38:I38"/>
    <mergeCell ref="D39:E39"/>
    <mergeCell ref="H39:I39"/>
    <mergeCell ref="D42:E42"/>
    <mergeCell ref="H42:I42"/>
    <mergeCell ref="D43:E43"/>
    <mergeCell ref="H43:I43"/>
    <mergeCell ref="D44:E44"/>
    <mergeCell ref="H44:I44"/>
    <mergeCell ref="D46:E46"/>
    <mergeCell ref="H46:I46"/>
    <mergeCell ref="D47:E47"/>
    <mergeCell ref="H47:I47"/>
    <mergeCell ref="D48:E48"/>
    <mergeCell ref="H48:I48"/>
    <mergeCell ref="D59:E59"/>
    <mergeCell ref="H59:I59"/>
    <mergeCell ref="D52:E52"/>
    <mergeCell ref="H52:I52"/>
    <mergeCell ref="D49:E49"/>
    <mergeCell ref="H49:I49"/>
    <mergeCell ref="D50:E50"/>
    <mergeCell ref="H50:I50"/>
    <mergeCell ref="D66:E66"/>
    <mergeCell ref="H66:I66"/>
    <mergeCell ref="H61:I61"/>
    <mergeCell ref="D56:E56"/>
    <mergeCell ref="H56:I56"/>
    <mergeCell ref="D57:E57"/>
    <mergeCell ref="H57:I57"/>
    <mergeCell ref="D58:E58"/>
    <mergeCell ref="H58:I58"/>
    <mergeCell ref="F53:F61"/>
    <mergeCell ref="D73:E73"/>
    <mergeCell ref="H73:I73"/>
    <mergeCell ref="D60:E60"/>
    <mergeCell ref="H60:I60"/>
    <mergeCell ref="D71:E71"/>
    <mergeCell ref="H71:I71"/>
    <mergeCell ref="D62:E62"/>
    <mergeCell ref="H62:I62"/>
    <mergeCell ref="D65:E65"/>
    <mergeCell ref="H65:I65"/>
    <mergeCell ref="D80:E80"/>
    <mergeCell ref="H80:I80"/>
    <mergeCell ref="D69:E69"/>
    <mergeCell ref="H69:I69"/>
    <mergeCell ref="D70:E70"/>
    <mergeCell ref="H70:I70"/>
    <mergeCell ref="D79:E79"/>
    <mergeCell ref="H79:I79"/>
    <mergeCell ref="D72:E72"/>
    <mergeCell ref="H72:I72"/>
    <mergeCell ref="D74:E74"/>
    <mergeCell ref="H74:I74"/>
    <mergeCell ref="D77:E77"/>
    <mergeCell ref="H77:I77"/>
    <mergeCell ref="D78:E78"/>
    <mergeCell ref="H78:I78"/>
    <mergeCell ref="D81:E81"/>
    <mergeCell ref="H81:I81"/>
    <mergeCell ref="D82:E82"/>
    <mergeCell ref="H82:I82"/>
    <mergeCell ref="D84:E84"/>
    <mergeCell ref="H84:I84"/>
    <mergeCell ref="D83:E83"/>
    <mergeCell ref="H83:I83"/>
    <mergeCell ref="D86:E86"/>
    <mergeCell ref="H86:I86"/>
    <mergeCell ref="D87:E87"/>
    <mergeCell ref="H87:I87"/>
    <mergeCell ref="D85:E85"/>
    <mergeCell ref="H85:I85"/>
    <mergeCell ref="D88:E88"/>
    <mergeCell ref="H88:I88"/>
    <mergeCell ref="D89:E89"/>
    <mergeCell ref="H89:I89"/>
    <mergeCell ref="H103:I103"/>
    <mergeCell ref="D96:E96"/>
    <mergeCell ref="H96:I96"/>
    <mergeCell ref="D97:E97"/>
    <mergeCell ref="H97:I97"/>
    <mergeCell ref="D98:E98"/>
    <mergeCell ref="D100:E100"/>
    <mergeCell ref="D111:E111"/>
    <mergeCell ref="H111:I111"/>
    <mergeCell ref="D106:E106"/>
    <mergeCell ref="H106:I106"/>
    <mergeCell ref="D107:E107"/>
    <mergeCell ref="H107:I107"/>
    <mergeCell ref="D108:E108"/>
    <mergeCell ref="H108:I108"/>
    <mergeCell ref="D109:E109"/>
    <mergeCell ref="H110:I110"/>
    <mergeCell ref="D119:E119"/>
    <mergeCell ref="H119:I119"/>
    <mergeCell ref="D112:E112"/>
    <mergeCell ref="H112:I112"/>
    <mergeCell ref="D113:E113"/>
    <mergeCell ref="H113:I113"/>
    <mergeCell ref="D123:E123"/>
    <mergeCell ref="H123:I123"/>
    <mergeCell ref="D114:E114"/>
    <mergeCell ref="H114:I114"/>
    <mergeCell ref="D117:E117"/>
    <mergeCell ref="H117:I117"/>
    <mergeCell ref="D118:E118"/>
    <mergeCell ref="H118:I118"/>
    <mergeCell ref="D120:E120"/>
    <mergeCell ref="H120:I120"/>
    <mergeCell ref="D132:E132"/>
    <mergeCell ref="H132:I132"/>
    <mergeCell ref="D126:E126"/>
    <mergeCell ref="H126:I126"/>
    <mergeCell ref="D127:E127"/>
    <mergeCell ref="H127:I127"/>
    <mergeCell ref="D128:E128"/>
    <mergeCell ref="H128:I128"/>
    <mergeCell ref="D130:E130"/>
    <mergeCell ref="H130:I130"/>
    <mergeCell ref="D131:E131"/>
    <mergeCell ref="H131:I131"/>
    <mergeCell ref="D11:E11"/>
    <mergeCell ref="H11:I11"/>
    <mergeCell ref="D124:E124"/>
    <mergeCell ref="H124:I124"/>
    <mergeCell ref="D125:E125"/>
    <mergeCell ref="H125:I125"/>
    <mergeCell ref="D121:E121"/>
    <mergeCell ref="H121:I121"/>
    <mergeCell ref="D122:E122"/>
    <mergeCell ref="H122:I122"/>
    <mergeCell ref="H6:I6"/>
    <mergeCell ref="D7:E7"/>
    <mergeCell ref="H7:I7"/>
    <mergeCell ref="D8:E8"/>
    <mergeCell ref="H8:I8"/>
    <mergeCell ref="D9:E9"/>
    <mergeCell ref="H109:I109"/>
    <mergeCell ref="D110:E110"/>
  </mergeCells>
  <conditionalFormatting sqref="D154 H154">
    <cfRule type="cellIs" priority="15" dxfId="4" operator="equal" stopIfTrue="1">
      <formula>"Parabéns - Meta cumprida"</formula>
    </cfRule>
    <cfRule type="cellIs" priority="16" dxfId="48" operator="equal" stopIfTrue="1">
      <formula>"Atenção - Meta não cumprida"</formula>
    </cfRule>
  </conditionalFormatting>
  <conditionalFormatting sqref="D142">
    <cfRule type="cellIs" priority="12" dxfId="5" operator="equal" stopIfTrue="1">
      <formula>"Atenção - Resultado Mensal Negativo"</formula>
    </cfRule>
    <cfRule type="cellIs" priority="13" dxfId="4" operator="equal" stopIfTrue="1">
      <formula>"Parabéns - Resultado Mensal Positivo"</formula>
    </cfRule>
    <cfRule type="cellIs" priority="14" dxfId="3" operator="equal" stopIfTrue="1">
      <formula>"Nem Positivo nem Negativo - No Limite"</formula>
    </cfRule>
  </conditionalFormatting>
  <conditionalFormatting sqref="D141">
    <cfRule type="cellIs" priority="9" dxfId="2" operator="equal" stopIfTrue="1">
      <formula>"Mark Contábil Informa:"</formula>
    </cfRule>
    <cfRule type="cellIs" priority="10" dxfId="1" operator="equal" stopIfTrue="1">
      <formula>"Mark Contábil Informa:"</formula>
    </cfRule>
    <cfRule type="cellIs" priority="11" dxfId="0" operator="equal" stopIfTrue="1">
      <formula>"Mark Contábil Informa:"</formula>
    </cfRule>
  </conditionalFormatting>
  <conditionalFormatting sqref="D154 H154">
    <cfRule type="cellIs" priority="7" dxfId="4" operator="equal" stopIfTrue="1">
      <formula>"Parabéns - Meta cumprida"</formula>
    </cfRule>
    <cfRule type="cellIs" priority="8" dxfId="48" operator="equal" stopIfTrue="1">
      <formula>"Atenção - Meta não cumprida"</formula>
    </cfRule>
  </conditionalFormatting>
  <conditionalFormatting sqref="H142">
    <cfRule type="cellIs" priority="4" dxfId="5" operator="equal" stopIfTrue="1">
      <formula>"Atenção - Resultado Mensal Negativo"</formula>
    </cfRule>
    <cfRule type="cellIs" priority="5" dxfId="4" operator="equal" stopIfTrue="1">
      <formula>"Parabéns - Resultado Mensal Positivo"</formula>
    </cfRule>
    <cfRule type="cellIs" priority="6" dxfId="3" operator="equal" stopIfTrue="1">
      <formula>"Nem Positivo nem Negativo - No Limite"</formula>
    </cfRule>
  </conditionalFormatting>
  <conditionalFormatting sqref="H141">
    <cfRule type="cellIs" priority="1" dxfId="2" operator="equal" stopIfTrue="1">
      <formula>"Mark Contábil Informa:"</formula>
    </cfRule>
    <cfRule type="cellIs" priority="2" dxfId="1" operator="equal" stopIfTrue="1">
      <formula>"Mark Contábil Informa:"</formula>
    </cfRule>
    <cfRule type="cellIs" priority="3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1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H150" sqref="H150:J150"/>
      <selection pane="bottomLeft" activeCell="B2" sqref="B2:B3"/>
    </sheetView>
  </sheetViews>
  <sheetFormatPr defaultColWidth="0.2890625" defaultRowHeight="12.75" customHeight="1" zeroHeight="1"/>
  <cols>
    <col min="1" max="1" width="0.5625" style="4" customWidth="1"/>
    <col min="2" max="2" width="52.7109375" style="4" bestFit="1" customWidth="1"/>
    <col min="3" max="3" width="0.71875" style="4" customWidth="1"/>
    <col min="4" max="4" width="18.7109375" style="4" bestFit="1" customWidth="1"/>
    <col min="5" max="5" width="18.7109375" style="4" customWidth="1"/>
    <col min="6" max="6" width="18.00390625" style="4" customWidth="1"/>
    <col min="7" max="7" width="0.71875" style="4" customWidth="1"/>
    <col min="8" max="8" width="18.7109375" style="4" bestFit="1" customWidth="1"/>
    <col min="9" max="9" width="18.7109375" style="4" customWidth="1"/>
    <col min="10" max="10" width="18.00390625" style="4" customWidth="1"/>
    <col min="11" max="11" width="0.71875" style="4" customWidth="1"/>
    <col min="12" max="255" width="0" style="4" hidden="1" customWidth="1"/>
    <col min="256" max="16384" width="0.2890625" style="4" customWidth="1"/>
  </cols>
  <sheetData>
    <row r="1" spans="1:15" ht="3.75" customHeight="1" thickBot="1">
      <c r="A1" s="1"/>
      <c r="B1" s="31"/>
      <c r="C1" s="31"/>
      <c r="D1" s="31"/>
      <c r="E1" s="31"/>
      <c r="F1" s="31"/>
      <c r="G1" s="3"/>
      <c r="H1" s="31"/>
      <c r="I1" s="31"/>
      <c r="J1" s="31"/>
      <c r="K1" s="3"/>
      <c r="O1" s="48"/>
    </row>
    <row r="2" spans="1:15" ht="21.75" customHeight="1">
      <c r="A2" s="5"/>
      <c r="B2" s="395" t="str">
        <f>'Mar - Abr'!B2:B3</f>
        <v>Controle Financeiro Pessoal 2022
Receitas x Despesas</v>
      </c>
      <c r="C2" s="6"/>
      <c r="D2" s="397" t="s">
        <v>80</v>
      </c>
      <c r="E2" s="398"/>
      <c r="F2" s="385"/>
      <c r="G2" s="3"/>
      <c r="H2" s="397" t="s">
        <v>81</v>
      </c>
      <c r="I2" s="398"/>
      <c r="J2" s="385"/>
      <c r="K2" s="7"/>
      <c r="O2" s="48"/>
    </row>
    <row r="3" spans="1:15" ht="19.5" customHeight="1" thickBot="1">
      <c r="A3" s="5"/>
      <c r="B3" s="396"/>
      <c r="C3" s="5"/>
      <c r="D3" s="399"/>
      <c r="E3" s="400"/>
      <c r="F3" s="370"/>
      <c r="G3" s="7"/>
      <c r="H3" s="399"/>
      <c r="I3" s="400"/>
      <c r="J3" s="370"/>
      <c r="K3" s="7"/>
      <c r="O3" s="48"/>
    </row>
    <row r="4" spans="1:15" s="10" customFormat="1" ht="13.5" thickBot="1">
      <c r="A4" s="5"/>
      <c r="B4" s="8" t="s">
        <v>90</v>
      </c>
      <c r="C4" s="5"/>
      <c r="D4" s="401" t="str">
        <f>'Página Inicial'!C6</f>
        <v>Raimundo</v>
      </c>
      <c r="E4" s="402"/>
      <c r="F4" s="9" t="s">
        <v>0</v>
      </c>
      <c r="G4" s="7"/>
      <c r="H4" s="401" t="str">
        <f>D4</f>
        <v>Raimundo</v>
      </c>
      <c r="I4" s="402"/>
      <c r="J4" s="9" t="s">
        <v>0</v>
      </c>
      <c r="K4" s="7"/>
      <c r="O4" s="238"/>
    </row>
    <row r="5" spans="1:15" ht="12.75" customHeight="1">
      <c r="A5" s="5"/>
      <c r="B5" s="11" t="s">
        <v>96</v>
      </c>
      <c r="C5" s="5"/>
      <c r="D5" s="359">
        <v>2200</v>
      </c>
      <c r="E5" s="360"/>
      <c r="F5" s="386"/>
      <c r="G5" s="7"/>
      <c r="H5" s="359">
        <v>2200</v>
      </c>
      <c r="I5" s="360"/>
      <c r="J5" s="386"/>
      <c r="K5" s="7"/>
      <c r="O5" s="48"/>
    </row>
    <row r="6" spans="1:15" ht="12.75">
      <c r="A6" s="5"/>
      <c r="B6" s="11" t="s">
        <v>97</v>
      </c>
      <c r="C6" s="5"/>
      <c r="D6" s="359"/>
      <c r="E6" s="360"/>
      <c r="F6" s="369"/>
      <c r="G6" s="7"/>
      <c r="H6" s="359"/>
      <c r="I6" s="360"/>
      <c r="J6" s="369"/>
      <c r="K6" s="7"/>
      <c r="O6" s="48"/>
    </row>
    <row r="7" spans="1:15" ht="12.75">
      <c r="A7" s="5"/>
      <c r="B7" s="11" t="s">
        <v>98</v>
      </c>
      <c r="C7" s="5"/>
      <c r="D7" s="359"/>
      <c r="E7" s="360"/>
      <c r="F7" s="369"/>
      <c r="G7" s="7"/>
      <c r="H7" s="359"/>
      <c r="I7" s="360"/>
      <c r="J7" s="369"/>
      <c r="K7" s="7"/>
      <c r="O7" s="48"/>
    </row>
    <row r="8" spans="1:15" ht="12.75">
      <c r="A8" s="5"/>
      <c r="B8" s="12"/>
      <c r="C8" s="5"/>
      <c r="D8" s="359"/>
      <c r="E8" s="360"/>
      <c r="F8" s="369"/>
      <c r="G8" s="7"/>
      <c r="H8" s="359"/>
      <c r="I8" s="360"/>
      <c r="J8" s="369"/>
      <c r="K8" s="7"/>
      <c r="O8" s="48"/>
    </row>
    <row r="9" spans="1:15" ht="13.5" thickBot="1">
      <c r="A9" s="5"/>
      <c r="B9" s="12"/>
      <c r="C9" s="5"/>
      <c r="D9" s="405"/>
      <c r="E9" s="406"/>
      <c r="F9" s="369"/>
      <c r="G9" s="7"/>
      <c r="H9" s="405"/>
      <c r="I9" s="406"/>
      <c r="J9" s="369"/>
      <c r="K9" s="7"/>
      <c r="O9" s="48"/>
    </row>
    <row r="10" spans="1:15" ht="13.5" thickBot="1">
      <c r="A10" s="5"/>
      <c r="B10" s="64" t="s">
        <v>1</v>
      </c>
      <c r="C10" s="5"/>
      <c r="D10" s="407"/>
      <c r="E10" s="408"/>
      <c r="F10" s="370"/>
      <c r="G10" s="7"/>
      <c r="H10" s="407"/>
      <c r="I10" s="408"/>
      <c r="J10" s="370"/>
      <c r="K10" s="7"/>
      <c r="O10" s="48"/>
    </row>
    <row r="11" spans="1:15" ht="13.5" thickBot="1">
      <c r="A11" s="5"/>
      <c r="B11" s="14" t="s">
        <v>2</v>
      </c>
      <c r="C11" s="5"/>
      <c r="D11" s="403">
        <f>D5+D6+D7+D8+D9-D10</f>
        <v>2200</v>
      </c>
      <c r="E11" s="404"/>
      <c r="F11" s="166"/>
      <c r="G11" s="7"/>
      <c r="H11" s="403">
        <f>H5+H6+H7+H8+H9-H10</f>
        <v>2200</v>
      </c>
      <c r="I11" s="404"/>
      <c r="J11" s="166">
        <f>H11+I11</f>
        <v>2200</v>
      </c>
      <c r="K11" s="7"/>
      <c r="O11" s="48"/>
    </row>
    <row r="12" spans="1:15" ht="19.5" customHeight="1" thickBot="1">
      <c r="A12" s="5"/>
      <c r="B12" s="409" t="s">
        <v>3</v>
      </c>
      <c r="C12" s="410"/>
      <c r="D12" s="410"/>
      <c r="E12" s="410"/>
      <c r="F12" s="410"/>
      <c r="G12" s="410"/>
      <c r="H12" s="410"/>
      <c r="I12" s="410"/>
      <c r="J12" s="411"/>
      <c r="K12" s="7"/>
      <c r="O12" s="48"/>
    </row>
    <row r="13" spans="1:15" ht="26.25" thickBot="1">
      <c r="A13" s="5"/>
      <c r="B13" s="255" t="s">
        <v>4</v>
      </c>
      <c r="C13" s="1"/>
      <c r="D13" s="357" t="s">
        <v>113</v>
      </c>
      <c r="E13" s="358"/>
      <c r="F13" s="16" t="s">
        <v>5</v>
      </c>
      <c r="G13" s="3"/>
      <c r="H13" s="357" t="s">
        <v>113</v>
      </c>
      <c r="I13" s="358"/>
      <c r="J13" s="16" t="s">
        <v>5</v>
      </c>
      <c r="K13" s="7"/>
      <c r="O13" s="48"/>
    </row>
    <row r="14" spans="1:15" ht="12.75" customHeight="1">
      <c r="A14" s="5"/>
      <c r="B14" s="17" t="s">
        <v>6</v>
      </c>
      <c r="C14" s="21"/>
      <c r="D14" s="391"/>
      <c r="E14" s="392"/>
      <c r="F14" s="337">
        <f>IF(D28=0,"",D28/D130)</f>
        <v>0.47205642973412915</v>
      </c>
      <c r="G14" s="7"/>
      <c r="H14" s="391"/>
      <c r="I14" s="392"/>
      <c r="J14" s="337">
        <f>IF(H28=0,"",H28/H130)</f>
        <v>0.41200179131213616</v>
      </c>
      <c r="K14" s="7"/>
      <c r="O14" s="48"/>
    </row>
    <row r="15" spans="1:15" ht="12.75" customHeight="1">
      <c r="A15" s="5"/>
      <c r="B15" s="11" t="s">
        <v>7</v>
      </c>
      <c r="C15" s="21"/>
      <c r="D15" s="359">
        <v>200</v>
      </c>
      <c r="E15" s="360"/>
      <c r="F15" s="338"/>
      <c r="G15" s="7"/>
      <c r="H15" s="359">
        <v>200</v>
      </c>
      <c r="I15" s="360"/>
      <c r="J15" s="338"/>
      <c r="K15" s="7"/>
      <c r="O15" s="48"/>
    </row>
    <row r="16" spans="1:15" ht="12.75" customHeight="1">
      <c r="A16" s="5"/>
      <c r="B16" s="11" t="s">
        <v>8</v>
      </c>
      <c r="C16" s="21"/>
      <c r="D16" s="359"/>
      <c r="E16" s="360"/>
      <c r="F16" s="338"/>
      <c r="G16" s="7"/>
      <c r="H16" s="359"/>
      <c r="I16" s="360"/>
      <c r="J16" s="338"/>
      <c r="K16" s="7"/>
      <c r="O16" s="48"/>
    </row>
    <row r="17" spans="1:15" ht="12.75" customHeight="1">
      <c r="A17" s="5"/>
      <c r="B17" s="11" t="s">
        <v>9</v>
      </c>
      <c r="C17" s="21"/>
      <c r="D17" s="359">
        <v>70</v>
      </c>
      <c r="E17" s="360"/>
      <c r="F17" s="338"/>
      <c r="G17" s="7"/>
      <c r="H17" s="359">
        <v>120</v>
      </c>
      <c r="I17" s="360"/>
      <c r="J17" s="338"/>
      <c r="K17" s="7"/>
      <c r="O17" s="48"/>
    </row>
    <row r="18" spans="1:15" ht="12.75" customHeight="1">
      <c r="A18" s="5"/>
      <c r="B18" s="11" t="s">
        <v>10</v>
      </c>
      <c r="C18" s="21"/>
      <c r="D18" s="359"/>
      <c r="E18" s="360"/>
      <c r="F18" s="338"/>
      <c r="G18" s="7"/>
      <c r="H18" s="359"/>
      <c r="I18" s="360"/>
      <c r="J18" s="338"/>
      <c r="K18" s="7"/>
      <c r="O18" s="48"/>
    </row>
    <row r="19" spans="1:15" ht="12.75" customHeight="1">
      <c r="A19" s="5"/>
      <c r="B19" s="11" t="s">
        <v>11</v>
      </c>
      <c r="C19" s="21"/>
      <c r="D19" s="359"/>
      <c r="E19" s="360"/>
      <c r="F19" s="338"/>
      <c r="G19" s="7"/>
      <c r="H19" s="359"/>
      <c r="I19" s="360"/>
      <c r="J19" s="338"/>
      <c r="K19" s="7"/>
      <c r="O19" s="48"/>
    </row>
    <row r="20" spans="1:15" ht="12.75" customHeight="1">
      <c r="A20" s="5"/>
      <c r="B20" s="11" t="s">
        <v>12</v>
      </c>
      <c r="C20" s="21"/>
      <c r="D20" s="359"/>
      <c r="E20" s="360"/>
      <c r="F20" s="338"/>
      <c r="G20" s="7"/>
      <c r="H20" s="359"/>
      <c r="I20" s="360"/>
      <c r="J20" s="338"/>
      <c r="K20" s="7"/>
      <c r="O20" s="48"/>
    </row>
    <row r="21" spans="1:15" ht="12.75" customHeight="1">
      <c r="A21" s="5"/>
      <c r="B21" s="11" t="s">
        <v>13</v>
      </c>
      <c r="C21" s="21"/>
      <c r="D21" s="359">
        <v>600</v>
      </c>
      <c r="E21" s="360"/>
      <c r="F21" s="338"/>
      <c r="G21" s="7"/>
      <c r="H21" s="359">
        <v>600</v>
      </c>
      <c r="I21" s="360"/>
      <c r="J21" s="338"/>
      <c r="K21" s="7"/>
      <c r="O21" s="48"/>
    </row>
    <row r="22" spans="1:15" ht="12.75" customHeight="1">
      <c r="A22" s="5"/>
      <c r="B22" s="11" t="s">
        <v>101</v>
      </c>
      <c r="C22" s="21"/>
      <c r="D22" s="359"/>
      <c r="E22" s="360"/>
      <c r="F22" s="338"/>
      <c r="G22" s="7"/>
      <c r="H22" s="359"/>
      <c r="I22" s="360"/>
      <c r="J22" s="338"/>
      <c r="K22" s="7"/>
      <c r="O22" s="48"/>
    </row>
    <row r="23" spans="1:15" ht="12.75" customHeight="1">
      <c r="A23" s="5"/>
      <c r="B23" s="11" t="s">
        <v>14</v>
      </c>
      <c r="C23" s="21"/>
      <c r="D23" s="359"/>
      <c r="E23" s="360"/>
      <c r="F23" s="338"/>
      <c r="G23" s="7"/>
      <c r="H23" s="359"/>
      <c r="I23" s="360"/>
      <c r="J23" s="338"/>
      <c r="K23" s="7"/>
      <c r="O23" s="48"/>
    </row>
    <row r="24" spans="1:15" ht="12.75" customHeight="1">
      <c r="A24" s="5"/>
      <c r="B24" s="11" t="s">
        <v>15</v>
      </c>
      <c r="C24" s="21"/>
      <c r="D24" s="359"/>
      <c r="E24" s="360"/>
      <c r="F24" s="338"/>
      <c r="G24" s="7"/>
      <c r="H24" s="359"/>
      <c r="I24" s="360"/>
      <c r="J24" s="338"/>
      <c r="K24" s="7"/>
      <c r="O24" s="48"/>
    </row>
    <row r="25" spans="1:15" ht="12.75" customHeight="1">
      <c r="A25" s="5"/>
      <c r="B25" s="12"/>
      <c r="C25" s="21"/>
      <c r="D25" s="359"/>
      <c r="E25" s="360"/>
      <c r="F25" s="338"/>
      <c r="G25" s="7"/>
      <c r="H25" s="359"/>
      <c r="I25" s="360"/>
      <c r="J25" s="338"/>
      <c r="K25" s="7"/>
      <c r="O25" s="48"/>
    </row>
    <row r="26" spans="1:15" ht="12.75" customHeight="1">
      <c r="A26" s="5"/>
      <c r="B26" s="12"/>
      <c r="C26" s="21"/>
      <c r="D26" s="359"/>
      <c r="E26" s="360"/>
      <c r="F26" s="338"/>
      <c r="G26" s="7"/>
      <c r="H26" s="359"/>
      <c r="I26" s="360"/>
      <c r="J26" s="338"/>
      <c r="K26" s="7"/>
      <c r="O26" s="48"/>
    </row>
    <row r="27" spans="1:15" ht="12.75" customHeight="1" thickBot="1">
      <c r="A27" s="5"/>
      <c r="B27" s="12"/>
      <c r="C27" s="21"/>
      <c r="D27" s="405"/>
      <c r="E27" s="406"/>
      <c r="F27" s="339"/>
      <c r="G27" s="7"/>
      <c r="H27" s="405"/>
      <c r="I27" s="406"/>
      <c r="J27" s="339"/>
      <c r="K27" s="7"/>
      <c r="O27" s="48"/>
    </row>
    <row r="28" spans="1:15" ht="12.75" customHeight="1" thickBot="1">
      <c r="A28" s="5"/>
      <c r="B28" s="18" t="s">
        <v>16</v>
      </c>
      <c r="C28" s="27"/>
      <c r="D28" s="412">
        <f>SUM(D14:D27)</f>
        <v>870</v>
      </c>
      <c r="E28" s="413"/>
      <c r="F28" s="57"/>
      <c r="G28" s="28"/>
      <c r="H28" s="412">
        <f>SUM(H14:H27)</f>
        <v>920</v>
      </c>
      <c r="I28" s="413"/>
      <c r="J28" s="57"/>
      <c r="K28" s="7"/>
      <c r="O28" s="48"/>
    </row>
    <row r="29" spans="1:15" ht="3.75" customHeight="1" thickBot="1">
      <c r="A29" s="5"/>
      <c r="B29" s="177"/>
      <c r="C29" s="178"/>
      <c r="D29" s="179"/>
      <c r="E29" s="179"/>
      <c r="F29" s="179"/>
      <c r="G29" s="33"/>
      <c r="H29" s="179"/>
      <c r="I29" s="179"/>
      <c r="J29" s="179"/>
      <c r="K29" s="7"/>
      <c r="O29" s="48"/>
    </row>
    <row r="30" spans="1:15" ht="26.25" thickBot="1">
      <c r="A30" s="5"/>
      <c r="B30" s="256" t="s">
        <v>17</v>
      </c>
      <c r="C30" s="21"/>
      <c r="D30" s="393" t="s">
        <v>113</v>
      </c>
      <c r="E30" s="394"/>
      <c r="F30" s="176" t="s">
        <v>5</v>
      </c>
      <c r="G30" s="7"/>
      <c r="H30" s="393" t="s">
        <v>113</v>
      </c>
      <c r="I30" s="394"/>
      <c r="J30" s="176" t="s">
        <v>5</v>
      </c>
      <c r="K30" s="7"/>
      <c r="O30" s="48"/>
    </row>
    <row r="31" spans="1:15" ht="12.75" customHeight="1">
      <c r="A31" s="5"/>
      <c r="B31" s="17" t="s">
        <v>104</v>
      </c>
      <c r="C31" s="21"/>
      <c r="D31" s="391">
        <v>218</v>
      </c>
      <c r="E31" s="392"/>
      <c r="F31" s="337">
        <f>IF(D39=0,"",D39/D130)</f>
        <v>0.3950081389039609</v>
      </c>
      <c r="G31" s="7"/>
      <c r="H31" s="391">
        <v>298</v>
      </c>
      <c r="I31" s="392"/>
      <c r="J31" s="337">
        <f>IF(H39=0,"",H39/H130)</f>
        <v>0.348410210479176</v>
      </c>
      <c r="K31" s="7"/>
      <c r="O31" s="48"/>
    </row>
    <row r="32" spans="1:15" ht="12.75" customHeight="1">
      <c r="A32" s="5"/>
      <c r="B32" s="11" t="s">
        <v>18</v>
      </c>
      <c r="C32" s="21"/>
      <c r="D32" s="359">
        <v>510</v>
      </c>
      <c r="E32" s="360"/>
      <c r="F32" s="338"/>
      <c r="G32" s="7"/>
      <c r="H32" s="359">
        <v>480</v>
      </c>
      <c r="I32" s="360"/>
      <c r="J32" s="338"/>
      <c r="K32" s="7"/>
      <c r="O32" s="48"/>
    </row>
    <row r="33" spans="1:15" ht="12.75" customHeight="1">
      <c r="A33" s="5"/>
      <c r="B33" s="11" t="s">
        <v>19</v>
      </c>
      <c r="C33" s="21"/>
      <c r="D33" s="359"/>
      <c r="E33" s="360"/>
      <c r="F33" s="338"/>
      <c r="G33" s="7"/>
      <c r="H33" s="359"/>
      <c r="I33" s="360"/>
      <c r="J33" s="338"/>
      <c r="K33" s="7"/>
      <c r="O33" s="48"/>
    </row>
    <row r="34" spans="1:15" ht="12.75" customHeight="1">
      <c r="A34" s="5"/>
      <c r="B34" s="11" t="s">
        <v>14</v>
      </c>
      <c r="C34" s="21"/>
      <c r="D34" s="359"/>
      <c r="E34" s="360"/>
      <c r="F34" s="338"/>
      <c r="G34" s="7"/>
      <c r="H34" s="359"/>
      <c r="I34" s="360"/>
      <c r="J34" s="338"/>
      <c r="K34" s="7"/>
      <c r="O34" s="48"/>
    </row>
    <row r="35" spans="1:15" ht="12.75" customHeight="1">
      <c r="A35" s="5"/>
      <c r="B35" s="11" t="s">
        <v>15</v>
      </c>
      <c r="C35" s="21"/>
      <c r="D35" s="359"/>
      <c r="E35" s="360"/>
      <c r="F35" s="338"/>
      <c r="G35" s="7"/>
      <c r="H35" s="359"/>
      <c r="I35" s="360"/>
      <c r="J35" s="338"/>
      <c r="K35" s="7"/>
      <c r="O35" s="48"/>
    </row>
    <row r="36" spans="1:15" ht="12.75" customHeight="1">
      <c r="A36" s="5"/>
      <c r="B36" s="12"/>
      <c r="C36" s="21"/>
      <c r="D36" s="359"/>
      <c r="E36" s="360"/>
      <c r="F36" s="338"/>
      <c r="G36" s="7"/>
      <c r="H36" s="359"/>
      <c r="I36" s="360"/>
      <c r="J36" s="338"/>
      <c r="K36" s="7"/>
      <c r="O36" s="48"/>
    </row>
    <row r="37" spans="1:15" ht="12.75" customHeight="1">
      <c r="A37" s="5"/>
      <c r="B37" s="12"/>
      <c r="C37" s="21"/>
      <c r="D37" s="359"/>
      <c r="E37" s="360"/>
      <c r="F37" s="338"/>
      <c r="G37" s="7"/>
      <c r="H37" s="359"/>
      <c r="I37" s="360"/>
      <c r="J37" s="338"/>
      <c r="K37" s="7"/>
      <c r="O37" s="48"/>
    </row>
    <row r="38" spans="1:15" ht="13.5" customHeight="1" thickBot="1">
      <c r="A38" s="5"/>
      <c r="B38" s="13"/>
      <c r="C38" s="21"/>
      <c r="D38" s="405"/>
      <c r="E38" s="406"/>
      <c r="F38" s="339"/>
      <c r="G38" s="7"/>
      <c r="H38" s="405"/>
      <c r="I38" s="406"/>
      <c r="J38" s="339"/>
      <c r="K38" s="7"/>
      <c r="O38" s="48"/>
    </row>
    <row r="39" spans="1:15" ht="13.5" thickBot="1">
      <c r="A39" s="21"/>
      <c r="B39" s="18" t="s">
        <v>20</v>
      </c>
      <c r="C39" s="22"/>
      <c r="D39" s="414">
        <f>SUM(D31:D38)</f>
        <v>728</v>
      </c>
      <c r="E39" s="415"/>
      <c r="F39" s="23"/>
      <c r="G39" s="7"/>
      <c r="H39" s="414">
        <f>SUM(H31:H38)</f>
        <v>778</v>
      </c>
      <c r="I39" s="415"/>
      <c r="J39" s="23"/>
      <c r="K39" s="7"/>
      <c r="O39" s="48"/>
    </row>
    <row r="40" spans="1:15" ht="3.75" customHeight="1" thickBot="1">
      <c r="A40" s="5"/>
      <c r="B40" s="177"/>
      <c r="C40" s="178"/>
      <c r="D40" s="179"/>
      <c r="E40" s="179"/>
      <c r="F40" s="179"/>
      <c r="G40" s="33"/>
      <c r="H40" s="179"/>
      <c r="I40" s="179"/>
      <c r="J40" s="179"/>
      <c r="K40" s="7"/>
      <c r="O40" s="48"/>
    </row>
    <row r="41" spans="1:15" ht="26.25" thickBot="1">
      <c r="A41" s="5"/>
      <c r="B41" s="255" t="s">
        <v>21</v>
      </c>
      <c r="C41" s="1"/>
      <c r="D41" s="357" t="s">
        <v>113</v>
      </c>
      <c r="E41" s="358"/>
      <c r="F41" s="20" t="s">
        <v>5</v>
      </c>
      <c r="G41" s="7"/>
      <c r="H41" s="357" t="s">
        <v>113</v>
      </c>
      <c r="I41" s="358"/>
      <c r="J41" s="20" t="s">
        <v>5</v>
      </c>
      <c r="K41" s="7"/>
      <c r="O41" s="48"/>
    </row>
    <row r="42" spans="1:15" ht="12.75" customHeight="1">
      <c r="A42" s="5"/>
      <c r="B42" s="17" t="s">
        <v>22</v>
      </c>
      <c r="C42" s="21"/>
      <c r="D42" s="391"/>
      <c r="E42" s="392"/>
      <c r="F42" s="337">
        <f>IF(D50=0,"",D50/D130)</f>
      </c>
      <c r="G42" s="7"/>
      <c r="H42" s="391"/>
      <c r="I42" s="392"/>
      <c r="J42" s="337">
        <f>IF(H50=0,"",H50/H130)</f>
      </c>
      <c r="K42" s="7"/>
      <c r="O42" s="48"/>
    </row>
    <row r="43" spans="1:15" ht="12.75" customHeight="1">
      <c r="A43" s="5"/>
      <c r="B43" s="11" t="s">
        <v>23</v>
      </c>
      <c r="C43" s="21"/>
      <c r="D43" s="359"/>
      <c r="E43" s="360"/>
      <c r="F43" s="338"/>
      <c r="G43" s="7"/>
      <c r="H43" s="359"/>
      <c r="I43" s="360"/>
      <c r="J43" s="338"/>
      <c r="K43" s="7"/>
      <c r="O43" s="48"/>
    </row>
    <row r="44" spans="1:15" ht="12.75" customHeight="1">
      <c r="A44" s="5"/>
      <c r="B44" s="11" t="s">
        <v>24</v>
      </c>
      <c r="C44" s="21"/>
      <c r="D44" s="359"/>
      <c r="E44" s="360"/>
      <c r="F44" s="338"/>
      <c r="G44" s="7"/>
      <c r="H44" s="359"/>
      <c r="I44" s="360"/>
      <c r="J44" s="338"/>
      <c r="K44" s="7"/>
      <c r="O44" s="48"/>
    </row>
    <row r="45" spans="1:15" ht="12.75" customHeight="1">
      <c r="A45" s="5"/>
      <c r="B45" s="11" t="s">
        <v>14</v>
      </c>
      <c r="C45" s="21"/>
      <c r="D45" s="359"/>
      <c r="E45" s="360"/>
      <c r="F45" s="338"/>
      <c r="G45" s="7"/>
      <c r="H45" s="359"/>
      <c r="I45" s="360"/>
      <c r="J45" s="338"/>
      <c r="K45" s="7"/>
      <c r="O45" s="48"/>
    </row>
    <row r="46" spans="1:15" ht="12.75" customHeight="1">
      <c r="A46" s="5"/>
      <c r="B46" s="11" t="s">
        <v>15</v>
      </c>
      <c r="C46" s="21"/>
      <c r="D46" s="359"/>
      <c r="E46" s="360"/>
      <c r="F46" s="338"/>
      <c r="G46" s="7"/>
      <c r="H46" s="359"/>
      <c r="I46" s="360"/>
      <c r="J46" s="338"/>
      <c r="K46" s="7"/>
      <c r="O46" s="48"/>
    </row>
    <row r="47" spans="1:15" ht="12.75" customHeight="1">
      <c r="A47" s="5"/>
      <c r="B47" s="12"/>
      <c r="C47" s="21"/>
      <c r="D47" s="359"/>
      <c r="E47" s="360"/>
      <c r="F47" s="338"/>
      <c r="G47" s="7"/>
      <c r="H47" s="359"/>
      <c r="I47" s="360"/>
      <c r="J47" s="338"/>
      <c r="K47" s="7"/>
      <c r="O47" s="48"/>
    </row>
    <row r="48" spans="1:11" ht="12.75" customHeight="1">
      <c r="A48" s="5"/>
      <c r="B48" s="12"/>
      <c r="C48" s="21"/>
      <c r="D48" s="359"/>
      <c r="E48" s="360"/>
      <c r="F48" s="338"/>
      <c r="G48" s="7"/>
      <c r="H48" s="359"/>
      <c r="I48" s="360"/>
      <c r="J48" s="338"/>
      <c r="K48" s="7"/>
    </row>
    <row r="49" spans="1:11" ht="13.5" customHeight="1" thickBot="1">
      <c r="A49" s="5"/>
      <c r="B49" s="13"/>
      <c r="C49" s="21"/>
      <c r="D49" s="405"/>
      <c r="E49" s="406"/>
      <c r="F49" s="339"/>
      <c r="G49" s="7"/>
      <c r="H49" s="405"/>
      <c r="I49" s="406"/>
      <c r="J49" s="339"/>
      <c r="K49" s="7"/>
    </row>
    <row r="50" spans="1:11" ht="13.5" thickBot="1">
      <c r="A50" s="5"/>
      <c r="B50" s="24" t="s">
        <v>25</v>
      </c>
      <c r="C50" s="27"/>
      <c r="D50" s="414">
        <f>SUM(D42:D49)</f>
        <v>0</v>
      </c>
      <c r="E50" s="415"/>
      <c r="F50" s="23"/>
      <c r="G50" s="7"/>
      <c r="H50" s="414">
        <f>SUM(H42:H49)</f>
        <v>0</v>
      </c>
      <c r="I50" s="415"/>
      <c r="J50" s="23"/>
      <c r="K50" s="7"/>
    </row>
    <row r="51" spans="1:11" ht="3.75" customHeight="1" thickBot="1">
      <c r="A51" s="5"/>
      <c r="B51" s="177"/>
      <c r="C51" s="178"/>
      <c r="D51" s="179"/>
      <c r="E51" s="179"/>
      <c r="F51" s="179"/>
      <c r="G51" s="33"/>
      <c r="H51" s="179"/>
      <c r="I51" s="179"/>
      <c r="J51" s="179"/>
      <c r="K51" s="7"/>
    </row>
    <row r="52" spans="1:11" ht="27" customHeight="1" thickBot="1">
      <c r="A52" s="5"/>
      <c r="B52" s="255" t="s">
        <v>99</v>
      </c>
      <c r="C52" s="1"/>
      <c r="D52" s="357" t="s">
        <v>113</v>
      </c>
      <c r="E52" s="358"/>
      <c r="F52" s="20" t="s">
        <v>5</v>
      </c>
      <c r="G52" s="7"/>
      <c r="H52" s="357" t="s">
        <v>113</v>
      </c>
      <c r="I52" s="358"/>
      <c r="J52" s="20" t="s">
        <v>5</v>
      </c>
      <c r="K52" s="7"/>
    </row>
    <row r="53" spans="1:11" ht="12.75" customHeight="1">
      <c r="A53" s="5"/>
      <c r="B53" s="17" t="s">
        <v>91</v>
      </c>
      <c r="C53" s="21"/>
      <c r="D53" s="391"/>
      <c r="E53" s="392"/>
      <c r="F53" s="337">
        <f>IF(D62=0,"",D62/D130)</f>
      </c>
      <c r="G53" s="7"/>
      <c r="H53" s="391"/>
      <c r="I53" s="392"/>
      <c r="J53" s="337">
        <f>IF(H62=0,"",H62/H130)</f>
      </c>
      <c r="K53" s="7"/>
    </row>
    <row r="54" spans="1:11" ht="12.75" customHeight="1">
      <c r="A54" s="5"/>
      <c r="B54" s="11" t="s">
        <v>41</v>
      </c>
      <c r="C54" s="21"/>
      <c r="D54" s="359"/>
      <c r="E54" s="360"/>
      <c r="F54" s="338"/>
      <c r="G54" s="7"/>
      <c r="H54" s="359"/>
      <c r="I54" s="360"/>
      <c r="J54" s="338"/>
      <c r="K54" s="7"/>
    </row>
    <row r="55" spans="1:11" ht="12.75" customHeight="1">
      <c r="A55" s="5"/>
      <c r="B55" s="11" t="s">
        <v>42</v>
      </c>
      <c r="C55" s="21"/>
      <c r="D55" s="359"/>
      <c r="E55" s="360"/>
      <c r="F55" s="338"/>
      <c r="G55" s="7"/>
      <c r="H55" s="359"/>
      <c r="I55" s="360"/>
      <c r="J55" s="338"/>
      <c r="K55" s="7"/>
    </row>
    <row r="56" spans="1:11" ht="12.75" customHeight="1">
      <c r="A56" s="5"/>
      <c r="B56" s="11" t="s">
        <v>103</v>
      </c>
      <c r="C56" s="21"/>
      <c r="D56" s="359"/>
      <c r="E56" s="360"/>
      <c r="F56" s="338"/>
      <c r="G56" s="7"/>
      <c r="H56" s="359"/>
      <c r="I56" s="360"/>
      <c r="J56" s="338"/>
      <c r="K56" s="7"/>
    </row>
    <row r="57" spans="1:11" ht="12.75" customHeight="1">
      <c r="A57" s="5"/>
      <c r="B57" s="11" t="s">
        <v>32</v>
      </c>
      <c r="C57" s="21"/>
      <c r="D57" s="359"/>
      <c r="E57" s="360"/>
      <c r="F57" s="338"/>
      <c r="G57" s="7"/>
      <c r="H57" s="359"/>
      <c r="I57" s="360"/>
      <c r="J57" s="338"/>
      <c r="K57" s="7"/>
    </row>
    <row r="58" spans="1:11" ht="12.75" customHeight="1">
      <c r="A58" s="5"/>
      <c r="B58" s="11" t="s">
        <v>33</v>
      </c>
      <c r="C58" s="21"/>
      <c r="D58" s="359"/>
      <c r="E58" s="360"/>
      <c r="F58" s="338"/>
      <c r="G58" s="7"/>
      <c r="H58" s="359"/>
      <c r="I58" s="360"/>
      <c r="J58" s="338"/>
      <c r="K58" s="7"/>
    </row>
    <row r="59" spans="1:11" ht="12.75" customHeight="1">
      <c r="A59" s="5"/>
      <c r="B59" s="11"/>
      <c r="C59" s="21"/>
      <c r="D59" s="359"/>
      <c r="E59" s="360"/>
      <c r="F59" s="338"/>
      <c r="G59" s="7"/>
      <c r="H59" s="359"/>
      <c r="I59" s="360"/>
      <c r="J59" s="338"/>
      <c r="K59" s="7"/>
    </row>
    <row r="60" spans="1:11" ht="12.75" customHeight="1">
      <c r="A60" s="5"/>
      <c r="B60" s="11"/>
      <c r="C60" s="21"/>
      <c r="D60" s="359"/>
      <c r="E60" s="360"/>
      <c r="F60" s="338"/>
      <c r="G60" s="7"/>
      <c r="H60" s="359"/>
      <c r="I60" s="360"/>
      <c r="J60" s="338"/>
      <c r="K60" s="7"/>
    </row>
    <row r="61" spans="1:11" ht="13.5" customHeight="1" thickBot="1">
      <c r="A61" s="5"/>
      <c r="B61" s="13"/>
      <c r="C61" s="21"/>
      <c r="D61" s="359"/>
      <c r="E61" s="360"/>
      <c r="F61" s="339"/>
      <c r="G61" s="7"/>
      <c r="H61" s="359"/>
      <c r="I61" s="360"/>
      <c r="J61" s="339"/>
      <c r="K61" s="7"/>
    </row>
    <row r="62" spans="1:11" ht="13.5" thickBot="1">
      <c r="A62" s="5"/>
      <c r="B62" s="24" t="s">
        <v>34</v>
      </c>
      <c r="C62" s="27"/>
      <c r="D62" s="414">
        <f>SUM(D53:D61)</f>
        <v>0</v>
      </c>
      <c r="E62" s="415"/>
      <c r="F62" s="167"/>
      <c r="G62" s="7"/>
      <c r="H62" s="414">
        <f>SUM(H53:H61)</f>
        <v>0</v>
      </c>
      <c r="I62" s="415"/>
      <c r="J62" s="167"/>
      <c r="K62" s="7"/>
    </row>
    <row r="63" spans="1:11" ht="3.75" customHeight="1" thickBot="1">
      <c r="A63" s="5"/>
      <c r="B63" s="177"/>
      <c r="C63" s="178"/>
      <c r="D63" s="179"/>
      <c r="E63" s="179"/>
      <c r="F63" s="179"/>
      <c r="G63" s="33"/>
      <c r="H63" s="179"/>
      <c r="I63" s="179"/>
      <c r="J63" s="179"/>
      <c r="K63" s="7"/>
    </row>
    <row r="64" spans="1:11" ht="26.25" thickBot="1">
      <c r="A64" s="5"/>
      <c r="B64" s="255" t="s">
        <v>35</v>
      </c>
      <c r="C64" s="1"/>
      <c r="D64" s="357" t="s">
        <v>113</v>
      </c>
      <c r="E64" s="358"/>
      <c r="F64" s="20" t="s">
        <v>5</v>
      </c>
      <c r="G64" s="7"/>
      <c r="H64" s="357" t="s">
        <v>113</v>
      </c>
      <c r="I64" s="358"/>
      <c r="J64" s="20" t="s">
        <v>5</v>
      </c>
      <c r="K64" s="7"/>
    </row>
    <row r="65" spans="1:11" ht="12.75" customHeight="1">
      <c r="A65" s="5"/>
      <c r="B65" s="17" t="s">
        <v>36</v>
      </c>
      <c r="C65" s="21"/>
      <c r="D65" s="391"/>
      <c r="E65" s="392"/>
      <c r="F65" s="337">
        <f>IF(D74=0,"",D74/D130)</f>
        <v>0.027129679869777535</v>
      </c>
      <c r="G65" s="7"/>
      <c r="H65" s="391"/>
      <c r="I65" s="392"/>
      <c r="J65" s="337">
        <f>IF(H74=0,"",H74/H130)</f>
        <v>0.02239140170174653</v>
      </c>
      <c r="K65" s="7"/>
    </row>
    <row r="66" spans="1:11" ht="12.75" customHeight="1">
      <c r="A66" s="5"/>
      <c r="B66" s="11" t="s">
        <v>37</v>
      </c>
      <c r="C66" s="21"/>
      <c r="D66" s="359"/>
      <c r="E66" s="360"/>
      <c r="F66" s="338"/>
      <c r="G66" s="7"/>
      <c r="H66" s="359"/>
      <c r="I66" s="360"/>
      <c r="J66" s="338"/>
      <c r="K66" s="7"/>
    </row>
    <row r="67" spans="1:11" ht="12.75" customHeight="1">
      <c r="A67" s="5"/>
      <c r="B67" s="11" t="s">
        <v>38</v>
      </c>
      <c r="C67" s="21"/>
      <c r="D67" s="359">
        <v>50</v>
      </c>
      <c r="E67" s="360"/>
      <c r="F67" s="338"/>
      <c r="G67" s="7"/>
      <c r="H67" s="359">
        <v>50</v>
      </c>
      <c r="I67" s="360"/>
      <c r="J67" s="338"/>
      <c r="K67" s="7"/>
    </row>
    <row r="68" spans="1:11" ht="12.75" customHeight="1">
      <c r="A68" s="5"/>
      <c r="B68" s="11" t="s">
        <v>39</v>
      </c>
      <c r="C68" s="21"/>
      <c r="D68" s="359"/>
      <c r="E68" s="360"/>
      <c r="F68" s="338"/>
      <c r="G68" s="7"/>
      <c r="H68" s="359"/>
      <c r="I68" s="360"/>
      <c r="J68" s="338"/>
      <c r="K68" s="7"/>
    </row>
    <row r="69" spans="1:11" ht="12.75" customHeight="1">
      <c r="A69" s="5"/>
      <c r="B69" s="11" t="s">
        <v>32</v>
      </c>
      <c r="C69" s="21"/>
      <c r="D69" s="359"/>
      <c r="E69" s="360"/>
      <c r="F69" s="338"/>
      <c r="G69" s="7"/>
      <c r="H69" s="359"/>
      <c r="I69" s="360"/>
      <c r="J69" s="338"/>
      <c r="K69" s="7"/>
    </row>
    <row r="70" spans="1:11" ht="12.75" customHeight="1">
      <c r="A70" s="5"/>
      <c r="B70" s="11" t="s">
        <v>33</v>
      </c>
      <c r="C70" s="21"/>
      <c r="D70" s="359"/>
      <c r="E70" s="360"/>
      <c r="F70" s="338"/>
      <c r="G70" s="7"/>
      <c r="H70" s="359"/>
      <c r="I70" s="360"/>
      <c r="J70" s="338"/>
      <c r="K70" s="7"/>
    </row>
    <row r="71" spans="1:11" ht="12.75" customHeight="1">
      <c r="A71" s="5"/>
      <c r="B71" s="12"/>
      <c r="C71" s="21"/>
      <c r="D71" s="359"/>
      <c r="E71" s="360"/>
      <c r="F71" s="338"/>
      <c r="G71" s="7"/>
      <c r="H71" s="359"/>
      <c r="I71" s="360"/>
      <c r="J71" s="338"/>
      <c r="K71" s="7"/>
    </row>
    <row r="72" spans="1:11" ht="12.75" customHeight="1">
      <c r="A72" s="5"/>
      <c r="B72" s="12"/>
      <c r="C72" s="21"/>
      <c r="D72" s="359"/>
      <c r="E72" s="360"/>
      <c r="F72" s="338"/>
      <c r="G72" s="7"/>
      <c r="H72" s="359"/>
      <c r="I72" s="360"/>
      <c r="J72" s="338"/>
      <c r="K72" s="7"/>
    </row>
    <row r="73" spans="1:11" ht="13.5" customHeight="1" thickBot="1">
      <c r="A73" s="5"/>
      <c r="B73" s="12"/>
      <c r="C73" s="21"/>
      <c r="D73" s="405"/>
      <c r="E73" s="406"/>
      <c r="F73" s="339"/>
      <c r="G73" s="7"/>
      <c r="H73" s="405"/>
      <c r="I73" s="406"/>
      <c r="J73" s="339"/>
      <c r="K73" s="7"/>
    </row>
    <row r="74" spans="1:11" ht="13.5" thickBot="1">
      <c r="A74" s="5"/>
      <c r="B74" s="18" t="s">
        <v>40</v>
      </c>
      <c r="C74" s="27"/>
      <c r="D74" s="414">
        <f>SUM(D65:D73)</f>
        <v>50</v>
      </c>
      <c r="E74" s="415"/>
      <c r="F74" s="23"/>
      <c r="G74" s="7"/>
      <c r="H74" s="414">
        <f>SUM(H65:H73)</f>
        <v>50</v>
      </c>
      <c r="I74" s="415"/>
      <c r="J74" s="23"/>
      <c r="K74" s="7"/>
    </row>
    <row r="75" spans="1:11" ht="3.75" customHeight="1" thickBot="1">
      <c r="A75" s="5"/>
      <c r="B75" s="177"/>
      <c r="C75" s="178"/>
      <c r="D75" s="179"/>
      <c r="E75" s="179"/>
      <c r="F75" s="179"/>
      <c r="G75" s="33"/>
      <c r="H75" s="179"/>
      <c r="I75" s="179"/>
      <c r="J75" s="179"/>
      <c r="K75" s="7"/>
    </row>
    <row r="76" spans="1:11" ht="26.25" thickBot="1">
      <c r="A76" s="5"/>
      <c r="B76" s="255" t="s">
        <v>100</v>
      </c>
      <c r="C76" s="1"/>
      <c r="D76" s="357" t="s">
        <v>113</v>
      </c>
      <c r="E76" s="358"/>
      <c r="F76" s="20" t="s">
        <v>5</v>
      </c>
      <c r="G76" s="7"/>
      <c r="H76" s="357" t="s">
        <v>113</v>
      </c>
      <c r="I76" s="358"/>
      <c r="J76" s="20" t="s">
        <v>5</v>
      </c>
      <c r="K76" s="7"/>
    </row>
    <row r="77" spans="1:11" ht="12.75" customHeight="1">
      <c r="A77" s="5"/>
      <c r="B77" s="17" t="s">
        <v>26</v>
      </c>
      <c r="C77" s="21"/>
      <c r="D77" s="391"/>
      <c r="E77" s="392"/>
      <c r="F77" s="337">
        <f>IF(D89=0,"",D89/D130)</f>
        <v>0.1058057514921324</v>
      </c>
      <c r="G77" s="7"/>
      <c r="H77" s="391"/>
      <c r="I77" s="392"/>
      <c r="J77" s="337">
        <f>IF(H89=0,"",H89/H130)</f>
        <v>0.08284818629646216</v>
      </c>
      <c r="K77" s="7"/>
    </row>
    <row r="78" spans="1:11" ht="12.75" customHeight="1">
      <c r="A78" s="5"/>
      <c r="B78" s="11" t="s">
        <v>27</v>
      </c>
      <c r="C78" s="21"/>
      <c r="D78" s="359"/>
      <c r="E78" s="360"/>
      <c r="F78" s="338"/>
      <c r="G78" s="7"/>
      <c r="H78" s="359"/>
      <c r="I78" s="360"/>
      <c r="J78" s="338"/>
      <c r="K78" s="7"/>
    </row>
    <row r="79" spans="1:11" ht="12.75" customHeight="1">
      <c r="A79" s="5"/>
      <c r="B79" s="11" t="s">
        <v>28</v>
      </c>
      <c r="C79" s="21"/>
      <c r="D79" s="359"/>
      <c r="E79" s="360"/>
      <c r="F79" s="338"/>
      <c r="G79" s="7"/>
      <c r="H79" s="359"/>
      <c r="I79" s="360"/>
      <c r="J79" s="338"/>
      <c r="K79" s="7"/>
    </row>
    <row r="80" spans="1:11" ht="12.75" customHeight="1">
      <c r="A80" s="5"/>
      <c r="B80" s="11" t="s">
        <v>29</v>
      </c>
      <c r="C80" s="21"/>
      <c r="D80" s="359"/>
      <c r="E80" s="360"/>
      <c r="F80" s="338"/>
      <c r="G80" s="7"/>
      <c r="H80" s="359"/>
      <c r="I80" s="360"/>
      <c r="J80" s="338"/>
      <c r="K80" s="7"/>
    </row>
    <row r="81" spans="1:11" ht="12.75" customHeight="1">
      <c r="A81" s="5"/>
      <c r="B81" s="11" t="s">
        <v>105</v>
      </c>
      <c r="C81" s="21"/>
      <c r="D81" s="359"/>
      <c r="E81" s="360"/>
      <c r="F81" s="338"/>
      <c r="G81" s="7"/>
      <c r="H81" s="359"/>
      <c r="I81" s="360"/>
      <c r="J81" s="338"/>
      <c r="K81" s="7"/>
    </row>
    <row r="82" spans="1:11" ht="12.75" customHeight="1">
      <c r="A82" s="5"/>
      <c r="B82" s="11" t="s">
        <v>30</v>
      </c>
      <c r="C82" s="21"/>
      <c r="D82" s="359"/>
      <c r="E82" s="360"/>
      <c r="F82" s="338"/>
      <c r="G82" s="7"/>
      <c r="H82" s="359"/>
      <c r="I82" s="360"/>
      <c r="J82" s="338"/>
      <c r="K82" s="7"/>
    </row>
    <row r="83" spans="1:11" ht="12.75" customHeight="1">
      <c r="A83" s="5"/>
      <c r="B83" s="11" t="s">
        <v>31</v>
      </c>
      <c r="C83" s="21"/>
      <c r="D83" s="359">
        <v>195</v>
      </c>
      <c r="E83" s="360"/>
      <c r="F83" s="338"/>
      <c r="G83" s="7"/>
      <c r="H83" s="359">
        <v>185</v>
      </c>
      <c r="I83" s="360"/>
      <c r="J83" s="338"/>
      <c r="K83" s="7"/>
    </row>
    <row r="84" spans="1:11" ht="12.75" customHeight="1">
      <c r="A84" s="5"/>
      <c r="B84" s="11" t="s">
        <v>32</v>
      </c>
      <c r="C84" s="21"/>
      <c r="D84" s="359"/>
      <c r="E84" s="360"/>
      <c r="F84" s="338"/>
      <c r="G84" s="7"/>
      <c r="H84" s="359"/>
      <c r="I84" s="360"/>
      <c r="J84" s="338"/>
      <c r="K84" s="7"/>
    </row>
    <row r="85" spans="1:11" ht="12.75" customHeight="1">
      <c r="A85" s="5"/>
      <c r="B85" s="11" t="s">
        <v>33</v>
      </c>
      <c r="C85" s="21"/>
      <c r="D85" s="359"/>
      <c r="E85" s="360"/>
      <c r="F85" s="338"/>
      <c r="G85" s="7"/>
      <c r="H85" s="359"/>
      <c r="I85" s="360"/>
      <c r="J85" s="338"/>
      <c r="K85" s="7"/>
    </row>
    <row r="86" spans="1:11" ht="12.75" customHeight="1">
      <c r="A86" s="5"/>
      <c r="B86" s="12"/>
      <c r="C86" s="21"/>
      <c r="D86" s="359"/>
      <c r="E86" s="360"/>
      <c r="F86" s="338"/>
      <c r="G86" s="7"/>
      <c r="H86" s="359"/>
      <c r="I86" s="360"/>
      <c r="J86" s="338"/>
      <c r="K86" s="7"/>
    </row>
    <row r="87" spans="1:11" ht="12.75" customHeight="1">
      <c r="A87" s="5"/>
      <c r="B87" s="12"/>
      <c r="C87" s="21"/>
      <c r="D87" s="359"/>
      <c r="E87" s="360"/>
      <c r="F87" s="338"/>
      <c r="G87" s="7"/>
      <c r="H87" s="359"/>
      <c r="I87" s="360"/>
      <c r="J87" s="338"/>
      <c r="K87" s="7"/>
    </row>
    <row r="88" spans="1:11" ht="13.5" customHeight="1" thickBot="1">
      <c r="A88" s="5"/>
      <c r="B88" s="12"/>
      <c r="C88" s="21"/>
      <c r="D88" s="359"/>
      <c r="E88" s="360"/>
      <c r="F88" s="339"/>
      <c r="G88" s="7"/>
      <c r="H88" s="359"/>
      <c r="I88" s="360"/>
      <c r="J88" s="339"/>
      <c r="K88" s="7"/>
    </row>
    <row r="89" spans="1:11" ht="13.5" thickBot="1">
      <c r="A89" s="5"/>
      <c r="B89" s="18" t="s">
        <v>43</v>
      </c>
      <c r="C89" s="27"/>
      <c r="D89" s="414">
        <f>SUM(D77:D88)</f>
        <v>195</v>
      </c>
      <c r="E89" s="415"/>
      <c r="F89" s="23"/>
      <c r="G89" s="7"/>
      <c r="H89" s="414">
        <f>SUM(H77:H88)</f>
        <v>185</v>
      </c>
      <c r="I89" s="415"/>
      <c r="J89" s="23"/>
      <c r="K89" s="7"/>
    </row>
    <row r="90" spans="1:11" ht="3.75" customHeight="1" thickBot="1">
      <c r="A90" s="5"/>
      <c r="B90" s="177"/>
      <c r="C90" s="178"/>
      <c r="D90" s="179"/>
      <c r="E90" s="179"/>
      <c r="F90" s="179"/>
      <c r="G90" s="33"/>
      <c r="H90" s="179"/>
      <c r="I90" s="179"/>
      <c r="J90" s="179"/>
      <c r="K90" s="7"/>
    </row>
    <row r="91" spans="1:11" ht="26.25" thickBot="1">
      <c r="A91" s="5"/>
      <c r="B91" s="255" t="s">
        <v>44</v>
      </c>
      <c r="C91" s="1"/>
      <c r="D91" s="357" t="s">
        <v>113</v>
      </c>
      <c r="E91" s="358"/>
      <c r="F91" s="20" t="s">
        <v>5</v>
      </c>
      <c r="G91" s="7"/>
      <c r="H91" s="357" t="s">
        <v>113</v>
      </c>
      <c r="I91" s="358"/>
      <c r="J91" s="20" t="s">
        <v>5</v>
      </c>
      <c r="K91" s="7"/>
    </row>
    <row r="92" spans="1:11" ht="12.75" customHeight="1">
      <c r="A92" s="5"/>
      <c r="B92" s="17" t="s">
        <v>45</v>
      </c>
      <c r="C92" s="21"/>
      <c r="D92" s="391">
        <v>0</v>
      </c>
      <c r="E92" s="392"/>
      <c r="F92" s="337">
        <f>IF(D100=0,"",D100/D130)</f>
      </c>
      <c r="G92" s="7"/>
      <c r="H92" s="391">
        <v>300</v>
      </c>
      <c r="I92" s="392"/>
      <c r="J92" s="337">
        <f>IF(H100=0,"",H100/H130)</f>
        <v>0.13434841021047916</v>
      </c>
      <c r="K92" s="7"/>
    </row>
    <row r="93" spans="1:11" ht="12.75" customHeight="1">
      <c r="A93" s="5"/>
      <c r="B93" s="11" t="s">
        <v>46</v>
      </c>
      <c r="C93" s="21"/>
      <c r="D93" s="359"/>
      <c r="E93" s="360"/>
      <c r="F93" s="338"/>
      <c r="G93" s="7"/>
      <c r="H93" s="359"/>
      <c r="I93" s="360"/>
      <c r="J93" s="338"/>
      <c r="K93" s="7"/>
    </row>
    <row r="94" spans="1:11" ht="12.75" customHeight="1">
      <c r="A94" s="5"/>
      <c r="B94" s="11" t="s">
        <v>106</v>
      </c>
      <c r="C94" s="21"/>
      <c r="D94" s="359"/>
      <c r="E94" s="360"/>
      <c r="F94" s="338"/>
      <c r="G94" s="7"/>
      <c r="H94" s="359"/>
      <c r="I94" s="360"/>
      <c r="J94" s="338"/>
      <c r="K94" s="7"/>
    </row>
    <row r="95" spans="1:11" ht="12.75" customHeight="1">
      <c r="A95" s="5"/>
      <c r="B95" s="11" t="s">
        <v>32</v>
      </c>
      <c r="C95" s="21"/>
      <c r="D95" s="359"/>
      <c r="E95" s="360"/>
      <c r="F95" s="338"/>
      <c r="G95" s="7"/>
      <c r="H95" s="359"/>
      <c r="I95" s="360"/>
      <c r="J95" s="338"/>
      <c r="K95" s="7"/>
    </row>
    <row r="96" spans="1:11" ht="12.75" customHeight="1">
      <c r="A96" s="5"/>
      <c r="B96" s="11" t="s">
        <v>33</v>
      </c>
      <c r="C96" s="21"/>
      <c r="D96" s="359"/>
      <c r="E96" s="360"/>
      <c r="F96" s="338"/>
      <c r="G96" s="7"/>
      <c r="H96" s="359"/>
      <c r="I96" s="360"/>
      <c r="J96" s="338"/>
      <c r="K96" s="7"/>
    </row>
    <row r="97" spans="1:11" ht="12.75" customHeight="1">
      <c r="A97" s="5"/>
      <c r="B97" s="12"/>
      <c r="C97" s="21"/>
      <c r="D97" s="359"/>
      <c r="E97" s="360"/>
      <c r="F97" s="338"/>
      <c r="G97" s="7"/>
      <c r="H97" s="359"/>
      <c r="I97" s="360"/>
      <c r="J97" s="338"/>
      <c r="K97" s="7"/>
    </row>
    <row r="98" spans="1:11" ht="12.75" customHeight="1">
      <c r="A98" s="5"/>
      <c r="B98" s="12"/>
      <c r="C98" s="21"/>
      <c r="D98" s="359"/>
      <c r="E98" s="360"/>
      <c r="F98" s="338"/>
      <c r="G98" s="7"/>
      <c r="H98" s="359"/>
      <c r="I98" s="360"/>
      <c r="J98" s="338"/>
      <c r="K98" s="7"/>
    </row>
    <row r="99" spans="1:11" ht="13.5" customHeight="1" thickBot="1">
      <c r="A99" s="5"/>
      <c r="B99" s="13"/>
      <c r="C99" s="21"/>
      <c r="D99" s="405"/>
      <c r="E99" s="406"/>
      <c r="F99" s="339"/>
      <c r="G99" s="7"/>
      <c r="H99" s="405"/>
      <c r="I99" s="406"/>
      <c r="J99" s="339"/>
      <c r="K99" s="7"/>
    </row>
    <row r="100" spans="1:11" ht="13.5" thickBot="1">
      <c r="A100" s="5"/>
      <c r="B100" s="24" t="s">
        <v>47</v>
      </c>
      <c r="C100" s="27"/>
      <c r="D100" s="414">
        <f>SUM(D92:D99)</f>
        <v>0</v>
      </c>
      <c r="E100" s="415"/>
      <c r="F100" s="23"/>
      <c r="G100" s="7"/>
      <c r="H100" s="414">
        <f>SUM(H92:H99)</f>
        <v>300</v>
      </c>
      <c r="I100" s="415"/>
      <c r="J100" s="23"/>
      <c r="K100" s="7"/>
    </row>
    <row r="101" spans="1:11" ht="3.75" customHeight="1" thickBot="1">
      <c r="A101" s="5"/>
      <c r="B101" s="177"/>
      <c r="C101" s="178"/>
      <c r="D101" s="179"/>
      <c r="E101" s="179"/>
      <c r="F101" s="179"/>
      <c r="G101" s="33"/>
      <c r="H101" s="179"/>
      <c r="I101" s="179"/>
      <c r="J101" s="179"/>
      <c r="K101" s="7"/>
    </row>
    <row r="102" spans="1:11" ht="26.25" thickBot="1">
      <c r="A102" s="5"/>
      <c r="B102" s="255" t="s">
        <v>89</v>
      </c>
      <c r="C102" s="1"/>
      <c r="D102" s="357" t="s">
        <v>113</v>
      </c>
      <c r="E102" s="358"/>
      <c r="F102" s="20" t="s">
        <v>5</v>
      </c>
      <c r="G102" s="7"/>
      <c r="H102" s="357" t="s">
        <v>113</v>
      </c>
      <c r="I102" s="358"/>
      <c r="J102" s="20" t="s">
        <v>5</v>
      </c>
      <c r="K102" s="7"/>
    </row>
    <row r="103" spans="1:11" ht="12.75" customHeight="1">
      <c r="A103" s="5"/>
      <c r="B103" s="17" t="s">
        <v>48</v>
      </c>
      <c r="C103" s="21"/>
      <c r="D103" s="391"/>
      <c r="E103" s="392"/>
      <c r="F103" s="337">
        <f>IF(D114=0,"",D114/D130)</f>
      </c>
      <c r="G103" s="7"/>
      <c r="H103" s="391"/>
      <c r="I103" s="392"/>
      <c r="J103" s="337">
        <f>IF(H114=0,"",H114/H130)</f>
      </c>
      <c r="K103" s="7"/>
    </row>
    <row r="104" spans="1:11" ht="12.75" customHeight="1">
      <c r="A104" s="5"/>
      <c r="B104" s="11"/>
      <c r="C104" s="21"/>
      <c r="D104" s="359"/>
      <c r="E104" s="360"/>
      <c r="F104" s="338"/>
      <c r="G104" s="7"/>
      <c r="H104" s="359"/>
      <c r="I104" s="360"/>
      <c r="J104" s="338"/>
      <c r="K104" s="7"/>
    </row>
    <row r="105" spans="1:11" ht="12.75" customHeight="1">
      <c r="A105" s="5"/>
      <c r="B105" s="11"/>
      <c r="C105" s="21"/>
      <c r="D105" s="359"/>
      <c r="E105" s="360"/>
      <c r="F105" s="338"/>
      <c r="G105" s="7"/>
      <c r="H105" s="359"/>
      <c r="I105" s="360"/>
      <c r="J105" s="338"/>
      <c r="K105" s="7"/>
    </row>
    <row r="106" spans="1:11" ht="12.75" customHeight="1">
      <c r="A106" s="5"/>
      <c r="B106" s="11"/>
      <c r="C106" s="21"/>
      <c r="D106" s="359"/>
      <c r="E106" s="360"/>
      <c r="F106" s="338"/>
      <c r="G106" s="7"/>
      <c r="H106" s="359"/>
      <c r="I106" s="360"/>
      <c r="J106" s="338"/>
      <c r="K106" s="7"/>
    </row>
    <row r="107" spans="1:11" ht="12.75" customHeight="1">
      <c r="A107" s="5"/>
      <c r="B107" s="11"/>
      <c r="C107" s="21"/>
      <c r="D107" s="359"/>
      <c r="E107" s="360"/>
      <c r="F107" s="338"/>
      <c r="G107" s="7"/>
      <c r="H107" s="359"/>
      <c r="I107" s="360"/>
      <c r="J107" s="338"/>
      <c r="K107" s="7"/>
    </row>
    <row r="108" spans="1:11" ht="12.75" customHeight="1">
      <c r="A108" s="5"/>
      <c r="B108" s="11"/>
      <c r="C108" s="21"/>
      <c r="D108" s="359"/>
      <c r="E108" s="360"/>
      <c r="F108" s="338"/>
      <c r="G108" s="7"/>
      <c r="H108" s="359"/>
      <c r="I108" s="360"/>
      <c r="J108" s="338"/>
      <c r="K108" s="7"/>
    </row>
    <row r="109" spans="1:11" ht="12.75" customHeight="1">
      <c r="A109" s="5"/>
      <c r="B109" s="11"/>
      <c r="C109" s="21"/>
      <c r="D109" s="359"/>
      <c r="E109" s="360"/>
      <c r="F109" s="338"/>
      <c r="G109" s="7"/>
      <c r="H109" s="359"/>
      <c r="I109" s="360"/>
      <c r="J109" s="338"/>
      <c r="K109" s="7"/>
    </row>
    <row r="110" spans="1:11" ht="12.75" customHeight="1">
      <c r="A110" s="5"/>
      <c r="B110" s="11"/>
      <c r="C110" s="21"/>
      <c r="D110" s="359"/>
      <c r="E110" s="360"/>
      <c r="F110" s="338"/>
      <c r="G110" s="7"/>
      <c r="H110" s="359"/>
      <c r="I110" s="360"/>
      <c r="J110" s="338"/>
      <c r="K110" s="7"/>
    </row>
    <row r="111" spans="1:11" ht="12.75" customHeight="1">
      <c r="A111" s="5"/>
      <c r="B111" s="11"/>
      <c r="C111" s="21"/>
      <c r="D111" s="359"/>
      <c r="E111" s="360"/>
      <c r="F111" s="338"/>
      <c r="G111" s="7"/>
      <c r="H111" s="359"/>
      <c r="I111" s="360"/>
      <c r="J111" s="338"/>
      <c r="K111" s="7"/>
    </row>
    <row r="112" spans="1:11" ht="12.75" customHeight="1">
      <c r="A112" s="5"/>
      <c r="B112" s="11"/>
      <c r="C112" s="21"/>
      <c r="D112" s="359"/>
      <c r="E112" s="360"/>
      <c r="F112" s="338"/>
      <c r="G112" s="7"/>
      <c r="H112" s="359"/>
      <c r="I112" s="360"/>
      <c r="J112" s="338"/>
      <c r="K112" s="7"/>
    </row>
    <row r="113" spans="1:11" ht="13.5" customHeight="1" thickBot="1">
      <c r="A113" s="5"/>
      <c r="B113" s="13"/>
      <c r="C113" s="21"/>
      <c r="D113" s="359"/>
      <c r="E113" s="360"/>
      <c r="F113" s="339"/>
      <c r="G113" s="7"/>
      <c r="H113" s="359"/>
      <c r="I113" s="360"/>
      <c r="J113" s="339"/>
      <c r="K113" s="7"/>
    </row>
    <row r="114" spans="1:11" ht="13.5" thickBot="1">
      <c r="A114" s="5"/>
      <c r="B114" s="18" t="s">
        <v>49</v>
      </c>
      <c r="C114" s="27"/>
      <c r="D114" s="414">
        <f>SUM(D103:D113)</f>
        <v>0</v>
      </c>
      <c r="E114" s="415"/>
      <c r="F114" s="23"/>
      <c r="G114" s="7"/>
      <c r="H114" s="414">
        <f>SUM(H103:H113)</f>
        <v>0</v>
      </c>
      <c r="I114" s="415"/>
      <c r="J114" s="23"/>
      <c r="K114" s="7"/>
    </row>
    <row r="115" spans="1:11" ht="3.75" customHeight="1" thickBot="1">
      <c r="A115" s="5"/>
      <c r="B115" s="177"/>
      <c r="C115" s="178"/>
      <c r="D115" s="179"/>
      <c r="E115" s="179"/>
      <c r="F115" s="179"/>
      <c r="G115" s="33"/>
      <c r="H115" s="179"/>
      <c r="I115" s="179"/>
      <c r="J115" s="179"/>
      <c r="K115" s="7"/>
    </row>
    <row r="116" spans="1:11" ht="26.25" thickBot="1">
      <c r="A116" s="5"/>
      <c r="B116" s="255" t="s">
        <v>50</v>
      </c>
      <c r="C116" s="1"/>
      <c r="D116" s="357" t="s">
        <v>113</v>
      </c>
      <c r="E116" s="358"/>
      <c r="F116" s="20" t="s">
        <v>5</v>
      </c>
      <c r="G116" s="7"/>
      <c r="H116" s="357" t="s">
        <v>113</v>
      </c>
      <c r="I116" s="358"/>
      <c r="J116" s="20" t="s">
        <v>5</v>
      </c>
      <c r="K116" s="7"/>
    </row>
    <row r="117" spans="1:11" ht="12.75" customHeight="1">
      <c r="A117" s="5"/>
      <c r="B117" s="17"/>
      <c r="C117" s="21"/>
      <c r="D117" s="391"/>
      <c r="E117" s="392"/>
      <c r="F117" s="337">
        <f>IF(D128=0,"",D128/D130)</f>
      </c>
      <c r="G117" s="7"/>
      <c r="H117" s="391"/>
      <c r="I117" s="392"/>
      <c r="J117" s="337">
        <f>IF(H128=0,"",H128/H130)</f>
      </c>
      <c r="K117" s="7"/>
    </row>
    <row r="118" spans="1:11" ht="12.75" customHeight="1">
      <c r="A118" s="5"/>
      <c r="B118" s="11"/>
      <c r="C118" s="21"/>
      <c r="D118" s="359"/>
      <c r="E118" s="360"/>
      <c r="F118" s="338"/>
      <c r="G118" s="7"/>
      <c r="H118" s="359"/>
      <c r="I118" s="360"/>
      <c r="J118" s="338"/>
      <c r="K118" s="7"/>
    </row>
    <row r="119" spans="1:11" ht="12.75" customHeight="1">
      <c r="A119" s="5"/>
      <c r="B119" s="11"/>
      <c r="C119" s="21"/>
      <c r="D119" s="359"/>
      <c r="E119" s="360"/>
      <c r="F119" s="338"/>
      <c r="G119" s="7"/>
      <c r="H119" s="359"/>
      <c r="I119" s="360"/>
      <c r="J119" s="338"/>
      <c r="K119" s="7"/>
    </row>
    <row r="120" spans="1:11" ht="12.75" customHeight="1">
      <c r="A120" s="5"/>
      <c r="B120" s="11"/>
      <c r="C120" s="21"/>
      <c r="D120" s="359"/>
      <c r="E120" s="360"/>
      <c r="F120" s="338"/>
      <c r="G120" s="7"/>
      <c r="H120" s="359"/>
      <c r="I120" s="360"/>
      <c r="J120" s="338"/>
      <c r="K120" s="7"/>
    </row>
    <row r="121" spans="1:11" ht="12.75" customHeight="1">
      <c r="A121" s="5"/>
      <c r="B121" s="11"/>
      <c r="C121" s="21"/>
      <c r="D121" s="359"/>
      <c r="E121" s="360"/>
      <c r="F121" s="338"/>
      <c r="G121" s="7"/>
      <c r="H121" s="359"/>
      <c r="I121" s="360"/>
      <c r="J121" s="338"/>
      <c r="K121" s="7"/>
    </row>
    <row r="122" spans="1:11" ht="12.75" customHeight="1">
      <c r="A122" s="5"/>
      <c r="B122" s="11"/>
      <c r="C122" s="21"/>
      <c r="D122" s="359"/>
      <c r="E122" s="360"/>
      <c r="F122" s="338"/>
      <c r="G122" s="7"/>
      <c r="H122" s="359"/>
      <c r="I122" s="360"/>
      <c r="J122" s="338"/>
      <c r="K122" s="7"/>
    </row>
    <row r="123" spans="1:11" ht="12.75" customHeight="1">
      <c r="A123" s="5"/>
      <c r="B123" s="11"/>
      <c r="C123" s="21"/>
      <c r="D123" s="359"/>
      <c r="E123" s="360"/>
      <c r="F123" s="338"/>
      <c r="G123" s="7"/>
      <c r="H123" s="359"/>
      <c r="I123" s="360"/>
      <c r="J123" s="338"/>
      <c r="K123" s="7"/>
    </row>
    <row r="124" spans="1:11" ht="12.75" customHeight="1">
      <c r="A124" s="5"/>
      <c r="B124" s="11"/>
      <c r="C124" s="21"/>
      <c r="D124" s="359"/>
      <c r="E124" s="360"/>
      <c r="F124" s="338"/>
      <c r="G124" s="7"/>
      <c r="H124" s="359"/>
      <c r="I124" s="360"/>
      <c r="J124" s="338"/>
      <c r="K124" s="7"/>
    </row>
    <row r="125" spans="1:11" ht="12.75" customHeight="1">
      <c r="A125" s="5"/>
      <c r="B125" s="11"/>
      <c r="C125" s="21"/>
      <c r="D125" s="359"/>
      <c r="E125" s="360"/>
      <c r="F125" s="338"/>
      <c r="G125" s="7"/>
      <c r="H125" s="359"/>
      <c r="I125" s="360"/>
      <c r="J125" s="338"/>
      <c r="K125" s="7"/>
    </row>
    <row r="126" spans="1:11" ht="12.75" customHeight="1">
      <c r="A126" s="5"/>
      <c r="B126" s="11"/>
      <c r="C126" s="21"/>
      <c r="D126" s="359"/>
      <c r="E126" s="360"/>
      <c r="F126" s="338"/>
      <c r="G126" s="7"/>
      <c r="H126" s="359"/>
      <c r="I126" s="360"/>
      <c r="J126" s="338"/>
      <c r="K126" s="7"/>
    </row>
    <row r="127" spans="1:11" ht="13.5" customHeight="1" thickBot="1">
      <c r="A127" s="5"/>
      <c r="B127" s="13"/>
      <c r="C127" s="21"/>
      <c r="D127" s="359"/>
      <c r="E127" s="360"/>
      <c r="F127" s="339"/>
      <c r="G127" s="7"/>
      <c r="H127" s="359"/>
      <c r="I127" s="360"/>
      <c r="J127" s="339"/>
      <c r="K127" s="7"/>
    </row>
    <row r="128" spans="1:11" ht="13.5" customHeight="1" thickBot="1">
      <c r="A128" s="5"/>
      <c r="B128" s="18" t="s">
        <v>51</v>
      </c>
      <c r="C128" s="27"/>
      <c r="D128" s="414">
        <f>SUM(D117:D127)</f>
        <v>0</v>
      </c>
      <c r="E128" s="415"/>
      <c r="F128" s="23"/>
      <c r="G128" s="28"/>
      <c r="H128" s="414">
        <f>SUM(H117:H127)</f>
        <v>0</v>
      </c>
      <c r="I128" s="415"/>
      <c r="J128" s="23"/>
      <c r="K128" s="5"/>
    </row>
    <row r="129" spans="1:11" ht="3.75" customHeight="1" thickBot="1">
      <c r="A129" s="5"/>
      <c r="B129" s="189"/>
      <c r="C129" s="190"/>
      <c r="D129" s="191"/>
      <c r="E129" s="191"/>
      <c r="F129" s="191"/>
      <c r="G129" s="192"/>
      <c r="H129" s="191"/>
      <c r="I129" s="191"/>
      <c r="J129" s="191"/>
      <c r="K129" s="5"/>
    </row>
    <row r="130" spans="1:11" ht="12.75">
      <c r="A130" s="5"/>
      <c r="B130" s="25" t="s">
        <v>52</v>
      </c>
      <c r="C130" s="1"/>
      <c r="D130" s="416">
        <f>D28+D39+D50+D62+D74+D89+D100+D114+D128</f>
        <v>1843</v>
      </c>
      <c r="E130" s="417"/>
      <c r="F130" s="168"/>
      <c r="G130" s="7"/>
      <c r="H130" s="416">
        <f>H28+H39+H50+H62+H74+H89+H100+H114+H128</f>
        <v>2233</v>
      </c>
      <c r="I130" s="417"/>
      <c r="J130" s="168"/>
      <c r="K130" s="5"/>
    </row>
    <row r="131" spans="1:11" ht="6" customHeight="1">
      <c r="A131" s="5"/>
      <c r="B131" s="26"/>
      <c r="C131" s="21"/>
      <c r="D131" s="361"/>
      <c r="E131" s="362"/>
      <c r="F131" s="169"/>
      <c r="G131" s="7"/>
      <c r="H131" s="361"/>
      <c r="I131" s="362"/>
      <c r="J131" s="169"/>
      <c r="K131" s="7"/>
    </row>
    <row r="132" spans="1:11" ht="13.5" thickBot="1">
      <c r="A132" s="5"/>
      <c r="B132" s="249" t="s">
        <v>53</v>
      </c>
      <c r="C132" s="27"/>
      <c r="D132" s="418">
        <f>D11-D130</f>
        <v>357</v>
      </c>
      <c r="E132" s="419"/>
      <c r="F132" s="170"/>
      <c r="G132" s="28"/>
      <c r="H132" s="418">
        <f>H11-H130</f>
        <v>-33</v>
      </c>
      <c r="I132" s="419"/>
      <c r="J132" s="170"/>
      <c r="K132" s="7"/>
    </row>
    <row r="133" spans="1:11" ht="3.75" customHeight="1" thickBot="1">
      <c r="A133" s="27"/>
      <c r="B133" s="22"/>
      <c r="C133" s="2"/>
      <c r="D133" s="2"/>
      <c r="E133" s="2"/>
      <c r="F133" s="2"/>
      <c r="G133" s="2"/>
      <c r="H133" s="2"/>
      <c r="I133" s="2"/>
      <c r="J133" s="2"/>
      <c r="K133" s="28"/>
    </row>
    <row r="134" spans="1:11" ht="7.5" customHeight="1" thickBo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44"/>
    </row>
    <row r="135" spans="1:11" ht="3.75" customHeight="1" thickBot="1">
      <c r="A135" s="1"/>
      <c r="B135" s="2"/>
      <c r="C135" s="31"/>
      <c r="D135" s="2"/>
      <c r="E135" s="2"/>
      <c r="F135" s="2"/>
      <c r="G135" s="31"/>
      <c r="H135" s="2"/>
      <c r="I135" s="2"/>
      <c r="J135" s="2"/>
      <c r="K135" s="3"/>
    </row>
    <row r="136" spans="1:11" ht="12.75" customHeight="1">
      <c r="A136" s="21"/>
      <c r="B136" s="180" t="s">
        <v>132</v>
      </c>
      <c r="C136" s="7"/>
      <c r="D136" s="340" t="s">
        <v>135</v>
      </c>
      <c r="E136" s="341"/>
      <c r="F136" s="342"/>
      <c r="G136" s="7"/>
      <c r="H136" s="340" t="s">
        <v>135</v>
      </c>
      <c r="I136" s="341"/>
      <c r="J136" s="342"/>
      <c r="K136" s="7"/>
    </row>
    <row r="137" spans="1:11" ht="12.75" customHeight="1">
      <c r="A137" s="21"/>
      <c r="B137" s="181" t="s">
        <v>142</v>
      </c>
      <c r="C137" s="7"/>
      <c r="D137" s="354">
        <f>IF((D11+E11)=0,"",D11+E11)</f>
        <v>2200</v>
      </c>
      <c r="E137" s="355"/>
      <c r="F137" s="356"/>
      <c r="G137" s="7"/>
      <c r="H137" s="354">
        <f>IF((H11+I11)=0,"",H11+I11)</f>
        <v>2200</v>
      </c>
      <c r="I137" s="355"/>
      <c r="J137" s="356"/>
      <c r="K137" s="7"/>
    </row>
    <row r="138" spans="1:11" ht="12.75" customHeight="1">
      <c r="A138" s="21"/>
      <c r="B138" s="181" t="s">
        <v>143</v>
      </c>
      <c r="C138" s="7"/>
      <c r="D138" s="387">
        <f>IF((D130+E130)=0,"",D130+E130)</f>
        <v>1843</v>
      </c>
      <c r="E138" s="388"/>
      <c r="F138" s="389"/>
      <c r="G138" s="7"/>
      <c r="H138" s="387">
        <f>IF((H130+I130)=0,"",H130+I130)</f>
        <v>2233</v>
      </c>
      <c r="I138" s="388"/>
      <c r="J138" s="389"/>
      <c r="K138" s="7"/>
    </row>
    <row r="139" spans="1:11" ht="13.5" customHeight="1" thickBot="1">
      <c r="A139" s="21"/>
      <c r="B139" s="182" t="s">
        <v>102</v>
      </c>
      <c r="C139" s="7"/>
      <c r="D139" s="390">
        <f>IF(D11=0,"",(IF(D130=0,"",(D137-D138))))</f>
        <v>357</v>
      </c>
      <c r="E139" s="383"/>
      <c r="F139" s="384"/>
      <c r="G139" s="7"/>
      <c r="H139" s="390">
        <f>IF(H11=0,"",(IF(H130=0,"",(H137-H138))))</f>
        <v>-33</v>
      </c>
      <c r="I139" s="383"/>
      <c r="J139" s="384"/>
      <c r="K139" s="7"/>
    </row>
    <row r="140" spans="1:11" s="30" customFormat="1" ht="9" customHeight="1" thickBot="1">
      <c r="A140" s="5"/>
      <c r="B140" s="183"/>
      <c r="C140" s="7"/>
      <c r="D140" s="32"/>
      <c r="E140" s="29"/>
      <c r="F140" s="34"/>
      <c r="G140" s="7"/>
      <c r="H140" s="32"/>
      <c r="I140" s="29"/>
      <c r="J140" s="34"/>
      <c r="K140" s="7"/>
    </row>
    <row r="141" spans="1:11" s="30" customFormat="1" ht="15.75">
      <c r="A141" s="5"/>
      <c r="B141" s="363" t="s">
        <v>54</v>
      </c>
      <c r="C141" s="7"/>
      <c r="D141" s="348" t="str">
        <f>IF(D139="","",IF(D139&lt;0,"Toma de Conta Informa:",IF(D139=0,"Toma de Conta Informa:","Toma de Conta Informa:")))</f>
        <v>Toma de Conta Informa:</v>
      </c>
      <c r="E141" s="349"/>
      <c r="F141" s="350"/>
      <c r="G141" s="7"/>
      <c r="H141" s="348" t="str">
        <f>IF(H139="","",IF(H139&lt;0,"Toma de Conta Informa:",IF(H139=0,"Toma de Conta Informa:","Toma de Conta Informa:")))</f>
        <v>Toma de Conta Informa:</v>
      </c>
      <c r="I141" s="349"/>
      <c r="J141" s="350"/>
      <c r="K141" s="7"/>
    </row>
    <row r="142" spans="1:11" s="29" customFormat="1" ht="16.5" thickBot="1">
      <c r="A142" s="5"/>
      <c r="B142" s="364"/>
      <c r="C142" s="7"/>
      <c r="D142" s="351" t="str">
        <f>IF(D139="","",IF(D139&lt;0,"Atenção - Resultado Mensal Negativo",IF(D139=0,"Nem Positivo nem Negativo - No Limite","Parabéns - Resultado Mensal Positivo")))</f>
        <v>Parabéns - Resultado Mensal Positivo</v>
      </c>
      <c r="E142" s="352"/>
      <c r="F142" s="353"/>
      <c r="G142" s="7"/>
      <c r="H142" s="351" t="str">
        <f>IF(H139="","",IF(H139&lt;0,"Atenção - Resultado Mensal Negativo",IF(H139=0,"Nem Positivo nem Negativo - No Limite","Parabéns - Resultado Mensal Positivo")))</f>
        <v>Atenção - Resultado Mensal Negativo</v>
      </c>
      <c r="I142" s="352"/>
      <c r="J142" s="353"/>
      <c r="K142" s="7"/>
    </row>
    <row r="143" spans="1:11" s="30" customFormat="1" ht="3.75" customHeight="1" thickBot="1">
      <c r="A143" s="27"/>
      <c r="B143" s="22"/>
      <c r="C143" s="22"/>
      <c r="D143" s="2"/>
      <c r="E143" s="2"/>
      <c r="F143" s="2"/>
      <c r="G143" s="22"/>
      <c r="H143" s="2"/>
      <c r="I143" s="2"/>
      <c r="J143" s="2"/>
      <c r="K143" s="28"/>
    </row>
    <row r="144" spans="1:11" s="30" customFormat="1" ht="7.5" customHeight="1" thickBot="1">
      <c r="A144" s="35"/>
      <c r="B144" s="29"/>
      <c r="C144" s="29"/>
      <c r="D144" s="29"/>
      <c r="E144" s="29"/>
      <c r="F144" s="44"/>
      <c r="G144" s="44"/>
      <c r="H144" s="44"/>
      <c r="I144" s="29"/>
      <c r="J144" s="29"/>
      <c r="K144" s="35"/>
    </row>
    <row r="145" spans="1:11" s="30" customFormat="1" ht="3.75" customHeight="1" thickBot="1">
      <c r="A145" s="36"/>
      <c r="B145" s="37"/>
      <c r="C145" s="38"/>
      <c r="D145" s="37"/>
      <c r="E145" s="37"/>
      <c r="F145" s="37"/>
      <c r="G145" s="38"/>
      <c r="H145" s="37"/>
      <c r="I145" s="37"/>
      <c r="J145" s="37"/>
      <c r="K145" s="39"/>
    </row>
    <row r="146" spans="1:11" ht="13.5" customHeight="1" thickBot="1">
      <c r="A146" s="21"/>
      <c r="B146" s="184" t="s">
        <v>134</v>
      </c>
      <c r="C146" s="7"/>
      <c r="D146" s="372" t="s">
        <v>55</v>
      </c>
      <c r="E146" s="373"/>
      <c r="F146" s="374"/>
      <c r="G146" s="7"/>
      <c r="H146" s="372" t="s">
        <v>55</v>
      </c>
      <c r="I146" s="373"/>
      <c r="J146" s="374"/>
      <c r="K146" s="7"/>
    </row>
    <row r="147" spans="1:11" s="30" customFormat="1" ht="13.5" customHeight="1" thickBot="1">
      <c r="A147" s="21"/>
      <c r="B147" s="185" t="s">
        <v>56</v>
      </c>
      <c r="C147" s="7"/>
      <c r="D147" s="346">
        <v>0.05</v>
      </c>
      <c r="E147" s="328"/>
      <c r="F147" s="347"/>
      <c r="G147" s="5"/>
      <c r="H147" s="346">
        <v>0.05</v>
      </c>
      <c r="I147" s="328"/>
      <c r="J147" s="347"/>
      <c r="K147" s="7"/>
    </row>
    <row r="148" spans="1:11" s="30" customFormat="1" ht="9" customHeight="1" thickBot="1">
      <c r="A148" s="21"/>
      <c r="B148" s="183"/>
      <c r="C148" s="7"/>
      <c r="D148" s="32"/>
      <c r="E148" s="29"/>
      <c r="F148" s="34"/>
      <c r="G148" s="5"/>
      <c r="H148" s="32"/>
      <c r="I148" s="29"/>
      <c r="J148" s="34"/>
      <c r="K148" s="7"/>
    </row>
    <row r="149" spans="1:11" s="30" customFormat="1" ht="13.5" customHeight="1" thickBot="1">
      <c r="A149" s="21"/>
      <c r="B149" s="206" t="s">
        <v>57</v>
      </c>
      <c r="C149" s="5"/>
      <c r="D149" s="343" t="s">
        <v>58</v>
      </c>
      <c r="E149" s="344"/>
      <c r="F149" s="345"/>
      <c r="G149" s="5"/>
      <c r="H149" s="343" t="s">
        <v>58</v>
      </c>
      <c r="I149" s="344"/>
      <c r="J149" s="345"/>
      <c r="K149" s="7"/>
    </row>
    <row r="150" spans="1:11" ht="12.75" customHeight="1" thickBot="1">
      <c r="A150" s="21"/>
      <c r="B150" s="207" t="s">
        <v>141</v>
      </c>
      <c r="C150" s="5"/>
      <c r="D150" s="379">
        <v>357</v>
      </c>
      <c r="E150" s="380"/>
      <c r="F150" s="381"/>
      <c r="G150" s="5"/>
      <c r="H150" s="379">
        <v>0</v>
      </c>
      <c r="I150" s="380"/>
      <c r="J150" s="381"/>
      <c r="K150" s="7"/>
    </row>
    <row r="151" spans="1:11" ht="3.75" customHeight="1" thickBot="1">
      <c r="A151" s="21"/>
      <c r="B151" s="183"/>
      <c r="C151" s="5"/>
      <c r="D151" s="371"/>
      <c r="E151" s="352"/>
      <c r="F151" s="353"/>
      <c r="G151" s="5"/>
      <c r="H151" s="371"/>
      <c r="I151" s="352"/>
      <c r="J151" s="353"/>
      <c r="K151" s="7"/>
    </row>
    <row r="152" spans="1:11" ht="13.5" customHeight="1" thickBot="1">
      <c r="A152" s="21"/>
      <c r="B152" s="15" t="s">
        <v>93</v>
      </c>
      <c r="C152" s="5"/>
      <c r="D152" s="315">
        <f>IF(D11&lt;=0,0,IF(D139&lt;0,"Resultado Negativo. Não é possível fazer aplicação. ",ROUND((D150/D11),2)))</f>
        <v>0.16</v>
      </c>
      <c r="E152" s="316"/>
      <c r="F152" s="317"/>
      <c r="G152" s="7"/>
      <c r="H152" s="315" t="str">
        <f>IF(H11&lt;=0,0,IF(H139&lt;0,"Resultado Negativo. Não é possível fazer aplicação. ",ROUND((H150/H11),2)))</f>
        <v>Resultado Negativo. Não é possível fazer aplicação. </v>
      </c>
      <c r="I152" s="316"/>
      <c r="J152" s="317"/>
      <c r="K152" s="7"/>
    </row>
    <row r="153" spans="1:11" ht="9" customHeight="1">
      <c r="A153" s="21"/>
      <c r="B153" s="187"/>
      <c r="C153" s="5"/>
      <c r="D153" s="48"/>
      <c r="E153" s="40"/>
      <c r="F153" s="175"/>
      <c r="G153" s="7"/>
      <c r="H153" s="48"/>
      <c r="I153" s="40"/>
      <c r="J153" s="175"/>
      <c r="K153" s="7"/>
    </row>
    <row r="154" spans="1:11" ht="16.5" customHeight="1" thickBot="1">
      <c r="A154" s="21"/>
      <c r="B154" s="188" t="s">
        <v>59</v>
      </c>
      <c r="C154" s="7"/>
      <c r="D154" s="382" t="str">
        <f>IF(D139&lt;0,"",IF(D150&lt;=0,"",IF(D152&lt;D147,"Atenção - Meta não cumprida","Parabéns - Meta cumprida")))</f>
        <v>Parabéns - Meta cumprida</v>
      </c>
      <c r="E154" s="383"/>
      <c r="F154" s="384"/>
      <c r="G154" s="7"/>
      <c r="H154" s="382">
        <f>IF(H139&lt;0,"",IF(H150&lt;=0,"",IF(H152&lt;H147,"Atenção - Meta não cumprida","Parabéns - Meta cumprida")))</f>
      </c>
      <c r="I154" s="383"/>
      <c r="J154" s="384"/>
      <c r="K154" s="7"/>
    </row>
    <row r="155" spans="1:11" ht="3.75" customHeight="1" thickBot="1">
      <c r="A155" s="27"/>
      <c r="B155" s="41"/>
      <c r="C155" s="22"/>
      <c r="D155" s="41"/>
      <c r="E155" s="41"/>
      <c r="F155" s="42"/>
      <c r="G155" s="22"/>
      <c r="H155" s="41"/>
      <c r="I155" s="41"/>
      <c r="J155" s="42"/>
      <c r="K155" s="28"/>
    </row>
    <row r="156" spans="1:11" ht="7.5" customHeight="1" thickBot="1">
      <c r="A156" s="35"/>
      <c r="B156" s="43"/>
      <c r="C156" s="44"/>
      <c r="D156" s="43"/>
      <c r="E156" s="43"/>
      <c r="F156" s="43"/>
      <c r="G156" s="44"/>
      <c r="H156" s="43"/>
      <c r="I156" s="43"/>
      <c r="J156" s="43"/>
      <c r="K156" s="35"/>
    </row>
    <row r="157" spans="1:11" ht="3.75" customHeight="1" thickBot="1">
      <c r="A157" s="1"/>
      <c r="B157" s="31"/>
      <c r="C157" s="31"/>
      <c r="D157" s="2"/>
      <c r="E157" s="2"/>
      <c r="F157" s="2"/>
      <c r="G157" s="31"/>
      <c r="H157" s="2"/>
      <c r="I157" s="2"/>
      <c r="J157" s="2"/>
      <c r="K157" s="3"/>
    </row>
    <row r="158" spans="1:11" ht="12.75" customHeight="1">
      <c r="A158" s="5"/>
      <c r="B158" s="368" t="s">
        <v>146</v>
      </c>
      <c r="C158" s="5"/>
      <c r="D158" s="45"/>
      <c r="E158" s="46"/>
      <c r="F158" s="47"/>
      <c r="G158" s="7"/>
      <c r="H158" s="45"/>
      <c r="I158" s="46"/>
      <c r="J158" s="47"/>
      <c r="K158" s="7"/>
    </row>
    <row r="159" spans="1:11" ht="12.75" customHeight="1">
      <c r="A159" s="5"/>
      <c r="B159" s="369"/>
      <c r="C159" s="5"/>
      <c r="D159" s="48"/>
      <c r="E159" s="40"/>
      <c r="F159" s="49"/>
      <c r="G159" s="7"/>
      <c r="H159" s="48"/>
      <c r="I159" s="40"/>
      <c r="J159" s="49"/>
      <c r="K159" s="7"/>
    </row>
    <row r="160" spans="1:11" ht="12.75" customHeight="1">
      <c r="A160" s="5"/>
      <c r="B160" s="369"/>
      <c r="C160" s="5"/>
      <c r="D160" s="48"/>
      <c r="E160" s="40"/>
      <c r="F160" s="49"/>
      <c r="G160" s="7"/>
      <c r="H160" s="48"/>
      <c r="I160" s="40"/>
      <c r="J160" s="49"/>
      <c r="K160" s="7"/>
    </row>
    <row r="161" spans="1:11" ht="12.75" customHeight="1">
      <c r="A161" s="5"/>
      <c r="B161" s="369"/>
      <c r="C161" s="5"/>
      <c r="D161" s="48" t="s">
        <v>4</v>
      </c>
      <c r="E161" s="40">
        <f>D28</f>
        <v>870</v>
      </c>
      <c r="F161" s="49"/>
      <c r="G161" s="7"/>
      <c r="H161" s="48" t="s">
        <v>4</v>
      </c>
      <c r="I161" s="40">
        <f>H28</f>
        <v>920</v>
      </c>
      <c r="J161" s="49"/>
      <c r="K161" s="7"/>
    </row>
    <row r="162" spans="1:11" ht="12.75" customHeight="1">
      <c r="A162" s="5"/>
      <c r="B162" s="369"/>
      <c r="C162" s="5"/>
      <c r="D162" s="48" t="s">
        <v>17</v>
      </c>
      <c r="E162" s="40">
        <f>D39</f>
        <v>728</v>
      </c>
      <c r="F162" s="49"/>
      <c r="G162" s="7"/>
      <c r="H162" s="48" t="s">
        <v>17</v>
      </c>
      <c r="I162" s="40">
        <f>H39</f>
        <v>778</v>
      </c>
      <c r="J162" s="49"/>
      <c r="K162" s="7"/>
    </row>
    <row r="163" spans="1:11" ht="12.75" customHeight="1">
      <c r="A163" s="5"/>
      <c r="B163" s="369"/>
      <c r="C163" s="5"/>
      <c r="D163" s="48" t="s">
        <v>21</v>
      </c>
      <c r="E163" s="40">
        <f>D50</f>
        <v>0</v>
      </c>
      <c r="F163" s="49"/>
      <c r="G163" s="7"/>
      <c r="H163" s="48" t="s">
        <v>21</v>
      </c>
      <c r="I163" s="40">
        <f>H50</f>
        <v>0</v>
      </c>
      <c r="J163" s="49"/>
      <c r="K163" s="7"/>
    </row>
    <row r="164" spans="1:11" ht="12.75" customHeight="1">
      <c r="A164" s="5"/>
      <c r="B164" s="369"/>
      <c r="C164" s="5"/>
      <c r="D164" s="48" t="s">
        <v>99</v>
      </c>
      <c r="E164" s="40">
        <f>D62</f>
        <v>0</v>
      </c>
      <c r="F164" s="49"/>
      <c r="G164" s="7"/>
      <c r="H164" s="48" t="s">
        <v>99</v>
      </c>
      <c r="I164" s="40">
        <f>H62</f>
        <v>0</v>
      </c>
      <c r="J164" s="49"/>
      <c r="K164" s="7"/>
    </row>
    <row r="165" spans="1:11" ht="12.75" customHeight="1">
      <c r="A165" s="5"/>
      <c r="B165" s="369"/>
      <c r="C165" s="5"/>
      <c r="D165" s="48" t="s">
        <v>60</v>
      </c>
      <c r="E165" s="40">
        <f>D74</f>
        <v>50</v>
      </c>
      <c r="F165" s="49"/>
      <c r="G165" s="7"/>
      <c r="H165" s="48" t="s">
        <v>60</v>
      </c>
      <c r="I165" s="40">
        <f>H74</f>
        <v>50</v>
      </c>
      <c r="J165" s="49"/>
      <c r="K165" s="7"/>
    </row>
    <row r="166" spans="1:11" ht="12.75" customHeight="1">
      <c r="A166" s="5"/>
      <c r="B166" s="369"/>
      <c r="C166" s="5"/>
      <c r="D166" s="48" t="s">
        <v>100</v>
      </c>
      <c r="E166" s="40">
        <f>D89</f>
        <v>195</v>
      </c>
      <c r="F166" s="49"/>
      <c r="G166" s="7"/>
      <c r="H166" s="48" t="s">
        <v>100</v>
      </c>
      <c r="I166" s="40">
        <f>H89</f>
        <v>185</v>
      </c>
      <c r="J166" s="49"/>
      <c r="K166" s="7"/>
    </row>
    <row r="167" spans="1:11" ht="12.75" customHeight="1">
      <c r="A167" s="5"/>
      <c r="B167" s="369"/>
      <c r="C167" s="5"/>
      <c r="D167" s="48" t="s">
        <v>44</v>
      </c>
      <c r="E167" s="40">
        <f>D100</f>
        <v>0</v>
      </c>
      <c r="F167" s="49"/>
      <c r="G167" s="7"/>
      <c r="H167" s="48" t="s">
        <v>44</v>
      </c>
      <c r="I167" s="40">
        <f>H100</f>
        <v>300</v>
      </c>
      <c r="J167" s="49"/>
      <c r="K167" s="7"/>
    </row>
    <row r="168" spans="1:11" ht="12.75" customHeight="1">
      <c r="A168" s="5"/>
      <c r="B168" s="369"/>
      <c r="C168" s="5"/>
      <c r="D168" s="48" t="s">
        <v>95</v>
      </c>
      <c r="E168" s="40">
        <f>D114</f>
        <v>0</v>
      </c>
      <c r="F168" s="49"/>
      <c r="G168" s="7"/>
      <c r="H168" s="48" t="s">
        <v>95</v>
      </c>
      <c r="I168" s="40">
        <f>H114</f>
        <v>0</v>
      </c>
      <c r="J168" s="49"/>
      <c r="K168" s="7"/>
    </row>
    <row r="169" spans="1:11" ht="12.75" customHeight="1">
      <c r="A169" s="5"/>
      <c r="B169" s="369"/>
      <c r="C169" s="5"/>
      <c r="D169" s="48" t="s">
        <v>61</v>
      </c>
      <c r="E169" s="40">
        <f>D128</f>
        <v>0</v>
      </c>
      <c r="F169" s="49"/>
      <c r="G169" s="7"/>
      <c r="H169" s="48" t="s">
        <v>61</v>
      </c>
      <c r="I169" s="40">
        <f>H128</f>
        <v>0</v>
      </c>
      <c r="J169" s="49"/>
      <c r="K169" s="7"/>
    </row>
    <row r="170" spans="1:11" ht="12.75" customHeight="1">
      <c r="A170" s="5"/>
      <c r="B170" s="369"/>
      <c r="C170" s="5"/>
      <c r="D170" s="48"/>
      <c r="E170" s="40"/>
      <c r="F170" s="49"/>
      <c r="G170" s="7"/>
      <c r="H170" s="48"/>
      <c r="I170" s="40"/>
      <c r="J170" s="49"/>
      <c r="K170" s="7"/>
    </row>
    <row r="171" spans="1:11" ht="13.5" customHeight="1" thickBot="1">
      <c r="A171" s="5"/>
      <c r="B171" s="370"/>
      <c r="C171" s="5"/>
      <c r="D171" s="50"/>
      <c r="E171" s="51"/>
      <c r="F171" s="52"/>
      <c r="G171" s="7"/>
      <c r="H171" s="50"/>
      <c r="I171" s="51"/>
      <c r="J171" s="51"/>
      <c r="K171" s="5"/>
    </row>
    <row r="172" spans="1:11" ht="3.75" customHeight="1" thickBot="1">
      <c r="A172" s="5"/>
      <c r="B172" s="53"/>
      <c r="C172" s="5"/>
      <c r="D172" s="40"/>
      <c r="E172" s="40"/>
      <c r="F172" s="40"/>
      <c r="G172" s="5"/>
      <c r="H172" s="40"/>
      <c r="I172" s="40"/>
      <c r="J172" s="40"/>
      <c r="K172" s="5"/>
    </row>
    <row r="173" spans="1:11" ht="13.5" customHeight="1" thickBot="1">
      <c r="A173" s="5"/>
      <c r="B173" s="365" t="s">
        <v>133</v>
      </c>
      <c r="C173" s="5"/>
      <c r="D173" s="372" t="s">
        <v>92</v>
      </c>
      <c r="E173" s="378"/>
      <c r="F173" s="326"/>
      <c r="G173" s="7"/>
      <c r="H173" s="372" t="s">
        <v>92</v>
      </c>
      <c r="I173" s="378"/>
      <c r="J173" s="378"/>
      <c r="K173" s="5"/>
    </row>
    <row r="174" spans="1:11" ht="12.75" customHeight="1">
      <c r="A174" s="5"/>
      <c r="B174" s="366"/>
      <c r="C174" s="5"/>
      <c r="D174" s="428">
        <f>'Mar - Abr'!H178</f>
        <v>0</v>
      </c>
      <c r="E174" s="429"/>
      <c r="F174" s="54" t="s">
        <v>123</v>
      </c>
      <c r="G174" s="7"/>
      <c r="H174" s="428">
        <f>D178</f>
        <v>0</v>
      </c>
      <c r="I174" s="429"/>
      <c r="J174" s="194" t="s">
        <v>62</v>
      </c>
      <c r="K174" s="5"/>
    </row>
    <row r="175" spans="1:11" ht="12.75" customHeight="1">
      <c r="A175" s="5"/>
      <c r="B175" s="366"/>
      <c r="C175" s="5"/>
      <c r="D175" s="320">
        <v>0</v>
      </c>
      <c r="E175" s="321"/>
      <c r="F175" s="55" t="s">
        <v>63</v>
      </c>
      <c r="G175" s="7"/>
      <c r="H175" s="320">
        <v>0</v>
      </c>
      <c r="I175" s="321"/>
      <c r="J175" s="195" t="s">
        <v>63</v>
      </c>
      <c r="K175" s="5"/>
    </row>
    <row r="176" spans="1:11" ht="12.75" customHeight="1">
      <c r="A176" s="5"/>
      <c r="B176" s="366"/>
      <c r="C176" s="5"/>
      <c r="D176" s="420">
        <v>0</v>
      </c>
      <c r="E176" s="421"/>
      <c r="F176" s="55" t="s">
        <v>64</v>
      </c>
      <c r="G176" s="7"/>
      <c r="H176" s="420">
        <v>0</v>
      </c>
      <c r="I176" s="421"/>
      <c r="J176" s="195" t="s">
        <v>64</v>
      </c>
      <c r="K176" s="5"/>
    </row>
    <row r="177" spans="1:11" ht="12.75" customHeight="1">
      <c r="A177" s="5"/>
      <c r="B177" s="366"/>
      <c r="C177" s="5"/>
      <c r="D177" s="320">
        <v>0</v>
      </c>
      <c r="E177" s="321"/>
      <c r="F177" s="55" t="s">
        <v>65</v>
      </c>
      <c r="G177" s="7"/>
      <c r="H177" s="320">
        <v>0</v>
      </c>
      <c r="I177" s="321"/>
      <c r="J177" s="195" t="s">
        <v>65</v>
      </c>
      <c r="K177" s="5"/>
    </row>
    <row r="178" spans="1:11" ht="13.5" customHeight="1" thickBot="1">
      <c r="A178" s="5"/>
      <c r="B178" s="366"/>
      <c r="C178" s="5"/>
      <c r="D178" s="313">
        <f>D174+D175-D176+D177</f>
        <v>0</v>
      </c>
      <c r="E178" s="314"/>
      <c r="F178" s="56" t="s">
        <v>66</v>
      </c>
      <c r="G178" s="7"/>
      <c r="H178" s="313">
        <f>H174+H175-H176+H177</f>
        <v>0</v>
      </c>
      <c r="I178" s="314"/>
      <c r="J178" s="196" t="s">
        <v>66</v>
      </c>
      <c r="K178" s="5"/>
    </row>
    <row r="179" spans="1:11" ht="7.5" customHeight="1" thickBot="1">
      <c r="A179" s="5"/>
      <c r="B179" s="366"/>
      <c r="C179" s="5"/>
      <c r="D179" s="48"/>
      <c r="E179" s="40"/>
      <c r="F179" s="49"/>
      <c r="G179" s="7"/>
      <c r="H179" s="48"/>
      <c r="I179" s="40"/>
      <c r="J179" s="40"/>
      <c r="K179" s="5"/>
    </row>
    <row r="180" spans="1:11" ht="13.5" customHeight="1" thickBot="1">
      <c r="A180" s="5"/>
      <c r="B180" s="367"/>
      <c r="C180" s="5"/>
      <c r="D180" s="325">
        <f>D178+E178</f>
        <v>0</v>
      </c>
      <c r="E180" s="326"/>
      <c r="F180" s="193" t="s">
        <v>67</v>
      </c>
      <c r="G180" s="5"/>
      <c r="H180" s="325">
        <f>H178+I178</f>
        <v>0</v>
      </c>
      <c r="I180" s="326"/>
      <c r="J180" s="193" t="s">
        <v>67</v>
      </c>
      <c r="K180" s="5"/>
    </row>
    <row r="181" spans="1:11" ht="3.75" customHeight="1" thickBot="1">
      <c r="A181" s="5"/>
      <c r="B181" s="172"/>
      <c r="C181" s="5"/>
      <c r="D181" s="40"/>
      <c r="E181" s="40"/>
      <c r="F181" s="40"/>
      <c r="G181" s="5"/>
      <c r="H181" s="40"/>
      <c r="I181" s="40"/>
      <c r="J181" s="40"/>
      <c r="K181" s="5"/>
    </row>
    <row r="182" spans="1:11" ht="13.5" customHeight="1" thickBot="1">
      <c r="A182" s="5"/>
      <c r="B182" s="375" t="s">
        <v>136</v>
      </c>
      <c r="C182" s="5"/>
      <c r="D182" s="327" t="s">
        <v>138</v>
      </c>
      <c r="E182" s="328"/>
      <c r="F182" s="328"/>
      <c r="G182" s="5"/>
      <c r="H182" s="327" t="s">
        <v>138</v>
      </c>
      <c r="I182" s="328"/>
      <c r="J182" s="328"/>
      <c r="K182" s="5"/>
    </row>
    <row r="183" spans="1:11" ht="12.75" customHeight="1">
      <c r="A183" s="5"/>
      <c r="B183" s="376"/>
      <c r="C183" s="5"/>
      <c r="D183" s="428">
        <f>'Mar - Abr'!H187</f>
        <v>0</v>
      </c>
      <c r="E183" s="429"/>
      <c r="F183" s="194" t="s">
        <v>123</v>
      </c>
      <c r="G183" s="5"/>
      <c r="H183" s="428">
        <f>D187</f>
        <v>0</v>
      </c>
      <c r="I183" s="429"/>
      <c r="J183" s="194" t="s">
        <v>62</v>
      </c>
      <c r="K183" s="5"/>
    </row>
    <row r="184" spans="1:11" ht="12.75" customHeight="1">
      <c r="A184" s="5"/>
      <c r="B184" s="376"/>
      <c r="C184" s="5"/>
      <c r="D184" s="320">
        <v>0</v>
      </c>
      <c r="E184" s="321"/>
      <c r="F184" s="55" t="s">
        <v>63</v>
      </c>
      <c r="G184" s="7"/>
      <c r="H184" s="320">
        <v>0</v>
      </c>
      <c r="I184" s="321"/>
      <c r="J184" s="55" t="s">
        <v>63</v>
      </c>
      <c r="K184" s="7"/>
    </row>
    <row r="185" spans="1:11" ht="12.75" customHeight="1">
      <c r="A185" s="5"/>
      <c r="B185" s="376"/>
      <c r="C185" s="5"/>
      <c r="D185" s="420">
        <v>0</v>
      </c>
      <c r="E185" s="421"/>
      <c r="F185" s="55" t="s">
        <v>64</v>
      </c>
      <c r="G185" s="7"/>
      <c r="H185" s="420">
        <v>0</v>
      </c>
      <c r="I185" s="421"/>
      <c r="J185" s="55" t="s">
        <v>64</v>
      </c>
      <c r="K185" s="5"/>
    </row>
    <row r="186" spans="1:11" ht="12.75" customHeight="1">
      <c r="A186" s="5"/>
      <c r="B186" s="376"/>
      <c r="C186" s="5"/>
      <c r="D186" s="320">
        <v>0</v>
      </c>
      <c r="E186" s="321"/>
      <c r="F186" s="55" t="s">
        <v>65</v>
      </c>
      <c r="G186" s="7"/>
      <c r="H186" s="320">
        <v>0</v>
      </c>
      <c r="I186" s="321"/>
      <c r="J186" s="55" t="s">
        <v>65</v>
      </c>
      <c r="K186" s="5"/>
    </row>
    <row r="187" spans="1:11" ht="13.5" customHeight="1" thickBot="1">
      <c r="A187" s="5"/>
      <c r="B187" s="376"/>
      <c r="C187" s="5"/>
      <c r="D187" s="313">
        <f>D183+D184-D185+D186</f>
        <v>0</v>
      </c>
      <c r="E187" s="314"/>
      <c r="F187" s="56" t="s">
        <v>66</v>
      </c>
      <c r="G187" s="7"/>
      <c r="H187" s="313">
        <f>H183+H184-H185+H186</f>
        <v>0</v>
      </c>
      <c r="I187" s="314"/>
      <c r="J187" s="56" t="s">
        <v>66</v>
      </c>
      <c r="K187" s="5"/>
    </row>
    <row r="188" spans="1:11" ht="7.5" customHeight="1" thickBot="1">
      <c r="A188" s="5"/>
      <c r="B188" s="376"/>
      <c r="C188" s="5"/>
      <c r="D188" s="40"/>
      <c r="E188" s="40"/>
      <c r="F188" s="49"/>
      <c r="G188" s="7"/>
      <c r="H188" s="40"/>
      <c r="I188" s="40"/>
      <c r="J188" s="49"/>
      <c r="K188" s="5"/>
    </row>
    <row r="189" spans="1:11" ht="13.5" customHeight="1" thickBot="1">
      <c r="A189" s="5"/>
      <c r="B189" s="377"/>
      <c r="C189" s="5"/>
      <c r="D189" s="325">
        <f>D187+E187</f>
        <v>0</v>
      </c>
      <c r="E189" s="326"/>
      <c r="F189" s="58" t="s">
        <v>67</v>
      </c>
      <c r="G189" s="7"/>
      <c r="H189" s="325">
        <f>H187+I187</f>
        <v>0</v>
      </c>
      <c r="I189" s="326"/>
      <c r="J189" s="58" t="s">
        <v>67</v>
      </c>
      <c r="K189" s="5"/>
    </row>
    <row r="190" spans="1:11" ht="3.75" customHeight="1" thickBot="1">
      <c r="A190" s="5"/>
      <c r="B190" s="173"/>
      <c r="C190" s="174"/>
      <c r="D190" s="40"/>
      <c r="E190" s="40"/>
      <c r="F190" s="46"/>
      <c r="G190" s="174"/>
      <c r="H190" s="40"/>
      <c r="I190" s="40"/>
      <c r="J190" s="47"/>
      <c r="K190" s="5"/>
    </row>
    <row r="191" spans="1:11" ht="12.75" customHeight="1">
      <c r="A191" s="5"/>
      <c r="B191" s="322" t="s">
        <v>140</v>
      </c>
      <c r="C191" s="6"/>
      <c r="D191" s="304"/>
      <c r="E191" s="305"/>
      <c r="F191" s="305"/>
      <c r="G191" s="6"/>
      <c r="H191" s="298" t="s">
        <v>131</v>
      </c>
      <c r="I191" s="298"/>
      <c r="J191" s="299"/>
      <c r="K191" s="5"/>
    </row>
    <row r="192" spans="1:11" ht="12.75" customHeight="1">
      <c r="A192" s="5"/>
      <c r="B192" s="323"/>
      <c r="C192" s="5"/>
      <c r="D192" s="306"/>
      <c r="E192" s="307"/>
      <c r="F192" s="307"/>
      <c r="G192" s="5"/>
      <c r="H192" s="300"/>
      <c r="I192" s="300"/>
      <c r="J192" s="301"/>
      <c r="K192" s="5"/>
    </row>
    <row r="193" spans="1:11" ht="12.75" customHeight="1">
      <c r="A193" s="5"/>
      <c r="B193" s="323"/>
      <c r="C193" s="5"/>
      <c r="D193" s="306"/>
      <c r="E193" s="307"/>
      <c r="F193" s="307"/>
      <c r="G193" s="5"/>
      <c r="H193" s="300"/>
      <c r="I193" s="300"/>
      <c r="J193" s="301"/>
      <c r="K193" s="5"/>
    </row>
    <row r="194" spans="1:11" ht="12.75" customHeight="1">
      <c r="A194" s="5"/>
      <c r="B194" s="323"/>
      <c r="C194" s="5"/>
      <c r="D194" s="306"/>
      <c r="E194" s="307"/>
      <c r="F194" s="307"/>
      <c r="G194" s="5"/>
      <c r="H194" s="300"/>
      <c r="I194" s="300"/>
      <c r="J194" s="301"/>
      <c r="K194" s="5"/>
    </row>
    <row r="195" spans="1:11" ht="30.75" customHeight="1" thickBot="1">
      <c r="A195" s="5"/>
      <c r="B195" s="324"/>
      <c r="C195" s="19"/>
      <c r="D195" s="308"/>
      <c r="E195" s="309"/>
      <c r="F195" s="309"/>
      <c r="G195" s="19"/>
      <c r="H195" s="302"/>
      <c r="I195" s="302"/>
      <c r="J195" s="303"/>
      <c r="K195" s="5"/>
    </row>
    <row r="196" spans="1:11" ht="3.75" customHeight="1" thickBot="1">
      <c r="A196" s="198"/>
      <c r="B196" s="197"/>
      <c r="C196" s="33"/>
      <c r="D196" s="33"/>
      <c r="E196" s="33"/>
      <c r="F196" s="33"/>
      <c r="G196" s="33"/>
      <c r="H196" s="33"/>
      <c r="I196" s="33"/>
      <c r="J196" s="33"/>
      <c r="K196" s="198"/>
    </row>
    <row r="197" spans="1:11" ht="26.25" customHeight="1" thickBot="1">
      <c r="A197" s="5"/>
      <c r="B197" s="310" t="s">
        <v>152</v>
      </c>
      <c r="C197" s="311"/>
      <c r="D197" s="311"/>
      <c r="E197" s="311"/>
      <c r="F197" s="311"/>
      <c r="G197" s="311"/>
      <c r="H197" s="311"/>
      <c r="I197" s="311"/>
      <c r="J197" s="312"/>
      <c r="K197" s="5"/>
    </row>
    <row r="198" spans="1:11" ht="3.75" customHeight="1" thickBot="1">
      <c r="A198" s="198"/>
      <c r="B198" s="197"/>
      <c r="C198" s="33"/>
      <c r="D198" s="33"/>
      <c r="E198" s="33"/>
      <c r="F198" s="33"/>
      <c r="G198" s="33"/>
      <c r="H198" s="33"/>
      <c r="I198" s="33"/>
      <c r="J198" s="33"/>
      <c r="K198" s="198"/>
    </row>
    <row r="199" spans="1:11" ht="12.75" customHeight="1">
      <c r="A199" s="5"/>
      <c r="B199" s="329" t="s">
        <v>68</v>
      </c>
      <c r="C199" s="5"/>
      <c r="D199" s="331"/>
      <c r="E199" s="332"/>
      <c r="F199" s="333"/>
      <c r="G199" s="5"/>
      <c r="H199" s="331"/>
      <c r="I199" s="332"/>
      <c r="J199" s="333"/>
      <c r="K199" s="5"/>
    </row>
    <row r="200" spans="1:11" ht="12.75" customHeight="1">
      <c r="A200" s="5"/>
      <c r="B200" s="329"/>
      <c r="C200" s="5"/>
      <c r="D200" s="331"/>
      <c r="E200" s="332"/>
      <c r="F200" s="333"/>
      <c r="G200" s="5"/>
      <c r="H200" s="331"/>
      <c r="I200" s="332"/>
      <c r="J200" s="333"/>
      <c r="K200" s="5"/>
    </row>
    <row r="201" spans="1:11" ht="12.75" customHeight="1">
      <c r="A201" s="5"/>
      <c r="B201" s="329"/>
      <c r="C201" s="5"/>
      <c r="D201" s="331"/>
      <c r="E201" s="332"/>
      <c r="F201" s="333"/>
      <c r="G201" s="5"/>
      <c r="H201" s="331"/>
      <c r="I201" s="332"/>
      <c r="J201" s="333"/>
      <c r="K201" s="5"/>
    </row>
    <row r="202" spans="1:11" ht="12.75" customHeight="1">
      <c r="A202" s="5"/>
      <c r="B202" s="329"/>
      <c r="C202" s="5"/>
      <c r="D202" s="331"/>
      <c r="E202" s="332"/>
      <c r="F202" s="333"/>
      <c r="G202" s="5"/>
      <c r="H202" s="331"/>
      <c r="I202" s="332"/>
      <c r="J202" s="333"/>
      <c r="K202" s="5"/>
    </row>
    <row r="203" spans="1:11" ht="30.75" customHeight="1" thickBot="1">
      <c r="A203" s="5"/>
      <c r="B203" s="330"/>
      <c r="C203" s="19"/>
      <c r="D203" s="334"/>
      <c r="E203" s="335"/>
      <c r="F203" s="336"/>
      <c r="G203" s="19"/>
      <c r="H203" s="334"/>
      <c r="I203" s="335"/>
      <c r="J203" s="336"/>
      <c r="K203" s="5"/>
    </row>
    <row r="204" spans="1:11" ht="3.75" customHeight="1" thickBot="1">
      <c r="A204" s="27"/>
      <c r="B204" s="22"/>
      <c r="C204" s="22"/>
      <c r="D204" s="22"/>
      <c r="E204" s="22"/>
      <c r="F204" s="22"/>
      <c r="G204" s="22"/>
      <c r="H204" s="2"/>
      <c r="I204" s="2"/>
      <c r="J204" s="2"/>
      <c r="K204" s="28"/>
    </row>
    <row r="205" spans="1:11" ht="16.5" customHeight="1">
      <c r="A205" s="422"/>
      <c r="B205" s="349"/>
      <c r="C205" s="349"/>
      <c r="D205" s="349"/>
      <c r="E205" s="349"/>
      <c r="F205" s="349"/>
      <c r="G205" s="349"/>
      <c r="H205" s="46"/>
      <c r="I205" s="46"/>
      <c r="J205" s="46"/>
      <c r="K205" s="47"/>
    </row>
    <row r="206" spans="1:11" ht="16.5" customHeight="1">
      <c r="A206" s="430"/>
      <c r="B206" s="431"/>
      <c r="C206" s="431"/>
      <c r="D206" s="431"/>
      <c r="E206" s="431"/>
      <c r="F206" s="431"/>
      <c r="G206" s="431"/>
      <c r="H206" s="40"/>
      <c r="I206" s="40"/>
      <c r="J206" s="40"/>
      <c r="K206" s="49"/>
    </row>
    <row r="207" spans="1:11" ht="15.75" customHeight="1">
      <c r="A207" s="430"/>
      <c r="B207" s="431"/>
      <c r="C207" s="431"/>
      <c r="D207" s="431"/>
      <c r="E207" s="431"/>
      <c r="F207" s="431"/>
      <c r="G207" s="431"/>
      <c r="H207" s="40"/>
      <c r="I207" s="40"/>
      <c r="J207" s="40"/>
      <c r="K207" s="49"/>
    </row>
    <row r="208" spans="1:11" ht="6" customHeight="1" hidden="1">
      <c r="A208" s="430"/>
      <c r="B208" s="431"/>
      <c r="C208" s="431"/>
      <c r="D208" s="431"/>
      <c r="E208" s="431"/>
      <c r="F208" s="431"/>
      <c r="G208" s="431"/>
      <c r="H208" s="40"/>
      <c r="I208" s="40"/>
      <c r="J208" s="40"/>
      <c r="K208" s="49"/>
    </row>
    <row r="209" spans="1:11" ht="12.75">
      <c r="A209" s="430"/>
      <c r="B209" s="431"/>
      <c r="C209" s="431"/>
      <c r="D209" s="431"/>
      <c r="E209" s="431"/>
      <c r="F209" s="431"/>
      <c r="G209" s="431"/>
      <c r="H209" s="40"/>
      <c r="I209" s="40"/>
      <c r="J209" s="40"/>
      <c r="K209" s="49"/>
    </row>
    <row r="210" spans="1:11" ht="12.75">
      <c r="A210" s="430"/>
      <c r="B210" s="431"/>
      <c r="C210" s="431"/>
      <c r="D210" s="431"/>
      <c r="E210" s="431"/>
      <c r="F210" s="431"/>
      <c r="G210" s="431"/>
      <c r="H210" s="40"/>
      <c r="I210" s="40"/>
      <c r="J210" s="40"/>
      <c r="K210" s="49"/>
    </row>
    <row r="211" spans="1:11" ht="12.75" customHeight="1" thickBo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2"/>
    </row>
    <row r="212" ht="3" customHeight="1"/>
    <row r="213" ht="2.25" customHeight="1"/>
  </sheetData>
  <sheetProtection password="C7BF" sheet="1" objects="1" selectLockedCells="1" selectUnlockedCells="1"/>
  <mergeCells count="330">
    <mergeCell ref="H187:I187"/>
    <mergeCell ref="H183:I183"/>
    <mergeCell ref="H184:I184"/>
    <mergeCell ref="H185:I185"/>
    <mergeCell ref="H186:I186"/>
    <mergeCell ref="D184:E184"/>
    <mergeCell ref="D185:E185"/>
    <mergeCell ref="D186:E186"/>
    <mergeCell ref="D187:E187"/>
    <mergeCell ref="D183:E183"/>
    <mergeCell ref="H174:I174"/>
    <mergeCell ref="H175:I175"/>
    <mergeCell ref="H177:I177"/>
    <mergeCell ref="H176:I176"/>
    <mergeCell ref="H178:I178"/>
    <mergeCell ref="D177:E177"/>
    <mergeCell ref="J2:J3"/>
    <mergeCell ref="F5:F10"/>
    <mergeCell ref="J5:J10"/>
    <mergeCell ref="D4:E4"/>
    <mergeCell ref="H4:I4"/>
    <mergeCell ref="D5:E5"/>
    <mergeCell ref="H9:I9"/>
    <mergeCell ref="D10:E10"/>
    <mergeCell ref="H10:I10"/>
    <mergeCell ref="H5:I5"/>
    <mergeCell ref="B2:B3"/>
    <mergeCell ref="D2:E3"/>
    <mergeCell ref="F2:F3"/>
    <mergeCell ref="H2:I3"/>
    <mergeCell ref="H30:I30"/>
    <mergeCell ref="D14:E14"/>
    <mergeCell ref="H14:I14"/>
    <mergeCell ref="D15:E15"/>
    <mergeCell ref="D17:E17"/>
    <mergeCell ref="H17:I17"/>
    <mergeCell ref="D18:E18"/>
    <mergeCell ref="H18:I18"/>
    <mergeCell ref="D19:E19"/>
    <mergeCell ref="H19:I19"/>
    <mergeCell ref="B12:J12"/>
    <mergeCell ref="D13:E13"/>
    <mergeCell ref="H13:I13"/>
    <mergeCell ref="F14:F27"/>
    <mergeCell ref="J14:J27"/>
    <mergeCell ref="D21:E21"/>
    <mergeCell ref="H21:I21"/>
    <mergeCell ref="H15:I15"/>
    <mergeCell ref="D16:E16"/>
    <mergeCell ref="H16:I16"/>
    <mergeCell ref="J31:J38"/>
    <mergeCell ref="D41:E41"/>
    <mergeCell ref="H41:I41"/>
    <mergeCell ref="D23:E23"/>
    <mergeCell ref="H23:I23"/>
    <mergeCell ref="D24:E24"/>
    <mergeCell ref="J42:J49"/>
    <mergeCell ref="D33:E33"/>
    <mergeCell ref="H33:I33"/>
    <mergeCell ref="D34:E34"/>
    <mergeCell ref="H34:I34"/>
    <mergeCell ref="D37:E37"/>
    <mergeCell ref="D45:E45"/>
    <mergeCell ref="H45:I45"/>
    <mergeCell ref="D39:E39"/>
    <mergeCell ref="H39:I39"/>
    <mergeCell ref="J53:J61"/>
    <mergeCell ref="D64:E64"/>
    <mergeCell ref="H64:I64"/>
    <mergeCell ref="D54:E54"/>
    <mergeCell ref="H54:I54"/>
    <mergeCell ref="D55:E55"/>
    <mergeCell ref="H55:I55"/>
    <mergeCell ref="D53:E53"/>
    <mergeCell ref="H53:I53"/>
    <mergeCell ref="D61:E61"/>
    <mergeCell ref="J65:J73"/>
    <mergeCell ref="D76:E76"/>
    <mergeCell ref="H76:I76"/>
    <mergeCell ref="F77:F88"/>
    <mergeCell ref="J77:J88"/>
    <mergeCell ref="D67:E67"/>
    <mergeCell ref="H67:I67"/>
    <mergeCell ref="D68:E68"/>
    <mergeCell ref="H68:I68"/>
    <mergeCell ref="F65:F73"/>
    <mergeCell ref="J92:J99"/>
    <mergeCell ref="D102:E102"/>
    <mergeCell ref="H102:I102"/>
    <mergeCell ref="D94:E94"/>
    <mergeCell ref="H94:I94"/>
    <mergeCell ref="D95:E95"/>
    <mergeCell ref="H95:I95"/>
    <mergeCell ref="H100:I100"/>
    <mergeCell ref="H98:I98"/>
    <mergeCell ref="D99:E99"/>
    <mergeCell ref="H105:I105"/>
    <mergeCell ref="D91:E91"/>
    <mergeCell ref="H91:I91"/>
    <mergeCell ref="F92:F99"/>
    <mergeCell ref="D93:E93"/>
    <mergeCell ref="H93:I93"/>
    <mergeCell ref="D92:E92"/>
    <mergeCell ref="H92:I92"/>
    <mergeCell ref="D103:E103"/>
    <mergeCell ref="H99:I99"/>
    <mergeCell ref="H138:J138"/>
    <mergeCell ref="F103:F113"/>
    <mergeCell ref="J103:J113"/>
    <mergeCell ref="D116:E116"/>
    <mergeCell ref="H116:I116"/>
    <mergeCell ref="F117:F127"/>
    <mergeCell ref="J117:J127"/>
    <mergeCell ref="D104:E104"/>
    <mergeCell ref="H104:I104"/>
    <mergeCell ref="D105:E105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D138:F138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D154:F154"/>
    <mergeCell ref="H154:J154"/>
    <mergeCell ref="D150:F150"/>
    <mergeCell ref="H150:J150"/>
    <mergeCell ref="D151:F151"/>
    <mergeCell ref="H151:J151"/>
    <mergeCell ref="D152:F152"/>
    <mergeCell ref="H152:J152"/>
    <mergeCell ref="B158:B171"/>
    <mergeCell ref="B173:B180"/>
    <mergeCell ref="D173:F173"/>
    <mergeCell ref="H173:J173"/>
    <mergeCell ref="D180:E180"/>
    <mergeCell ref="H180:I180"/>
    <mergeCell ref="D174:E174"/>
    <mergeCell ref="D175:E175"/>
    <mergeCell ref="D176:E176"/>
    <mergeCell ref="D178:E178"/>
    <mergeCell ref="H22:I22"/>
    <mergeCell ref="A205:G210"/>
    <mergeCell ref="B182:B189"/>
    <mergeCell ref="D182:F182"/>
    <mergeCell ref="H182:J182"/>
    <mergeCell ref="D189:E189"/>
    <mergeCell ref="H189:I189"/>
    <mergeCell ref="B191:B195"/>
    <mergeCell ref="D191:F195"/>
    <mergeCell ref="H191:J195"/>
    <mergeCell ref="H31:I31"/>
    <mergeCell ref="B197:J197"/>
    <mergeCell ref="B199:B203"/>
    <mergeCell ref="D199:F203"/>
    <mergeCell ref="H199:J203"/>
    <mergeCell ref="D20:E20"/>
    <mergeCell ref="H20:I20"/>
    <mergeCell ref="D27:E27"/>
    <mergeCell ref="H27:I27"/>
    <mergeCell ref="D22:E22"/>
    <mergeCell ref="H38:I38"/>
    <mergeCell ref="H24:I24"/>
    <mergeCell ref="D25:E25"/>
    <mergeCell ref="H25:I25"/>
    <mergeCell ref="D26:E26"/>
    <mergeCell ref="H26:I26"/>
    <mergeCell ref="H37:I37"/>
    <mergeCell ref="D28:E28"/>
    <mergeCell ref="H28:I28"/>
    <mergeCell ref="D31:E31"/>
    <mergeCell ref="D47:E47"/>
    <mergeCell ref="D32:E32"/>
    <mergeCell ref="H32:I32"/>
    <mergeCell ref="F31:F38"/>
    <mergeCell ref="D30:E30"/>
    <mergeCell ref="D35:E35"/>
    <mergeCell ref="H35:I35"/>
    <mergeCell ref="D36:E36"/>
    <mergeCell ref="H36:I36"/>
    <mergeCell ref="D38:E38"/>
    <mergeCell ref="H50:I50"/>
    <mergeCell ref="D42:E42"/>
    <mergeCell ref="H42:I42"/>
    <mergeCell ref="D43:E43"/>
    <mergeCell ref="H43:I43"/>
    <mergeCell ref="D44:E44"/>
    <mergeCell ref="H44:I44"/>
    <mergeCell ref="F42:F49"/>
    <mergeCell ref="D46:E46"/>
    <mergeCell ref="H46:I46"/>
    <mergeCell ref="D59:E59"/>
    <mergeCell ref="H59:I59"/>
    <mergeCell ref="H47:I47"/>
    <mergeCell ref="D48:E48"/>
    <mergeCell ref="H48:I48"/>
    <mergeCell ref="D52:E52"/>
    <mergeCell ref="H52:I52"/>
    <mergeCell ref="D49:E49"/>
    <mergeCell ref="H49:I49"/>
    <mergeCell ref="D50:E50"/>
    <mergeCell ref="D66:E66"/>
    <mergeCell ref="H66:I66"/>
    <mergeCell ref="H61:I61"/>
    <mergeCell ref="D56:E56"/>
    <mergeCell ref="H56:I56"/>
    <mergeCell ref="D57:E57"/>
    <mergeCell ref="H57:I57"/>
    <mergeCell ref="D58:E58"/>
    <mergeCell ref="H58:I58"/>
    <mergeCell ref="F53:F61"/>
    <mergeCell ref="D73:E73"/>
    <mergeCell ref="H73:I73"/>
    <mergeCell ref="D60:E60"/>
    <mergeCell ref="H60:I60"/>
    <mergeCell ref="D71:E71"/>
    <mergeCell ref="H71:I71"/>
    <mergeCell ref="D62:E62"/>
    <mergeCell ref="H62:I62"/>
    <mergeCell ref="D65:E65"/>
    <mergeCell ref="H65:I65"/>
    <mergeCell ref="D80:E80"/>
    <mergeCell ref="H80:I80"/>
    <mergeCell ref="D69:E69"/>
    <mergeCell ref="H69:I69"/>
    <mergeCell ref="D70:E70"/>
    <mergeCell ref="H70:I70"/>
    <mergeCell ref="D79:E79"/>
    <mergeCell ref="H79:I79"/>
    <mergeCell ref="D72:E72"/>
    <mergeCell ref="H72:I72"/>
    <mergeCell ref="D74:E74"/>
    <mergeCell ref="H74:I74"/>
    <mergeCell ref="D77:E77"/>
    <mergeCell ref="H77:I77"/>
    <mergeCell ref="D78:E78"/>
    <mergeCell ref="H78:I78"/>
    <mergeCell ref="D81:E81"/>
    <mergeCell ref="H81:I81"/>
    <mergeCell ref="D82:E82"/>
    <mergeCell ref="H82:I82"/>
    <mergeCell ref="D84:E84"/>
    <mergeCell ref="H84:I84"/>
    <mergeCell ref="D83:E83"/>
    <mergeCell ref="H83:I83"/>
    <mergeCell ref="D86:E86"/>
    <mergeCell ref="H86:I86"/>
    <mergeCell ref="D87:E87"/>
    <mergeCell ref="H87:I87"/>
    <mergeCell ref="D85:E85"/>
    <mergeCell ref="H85:I85"/>
    <mergeCell ref="D88:E88"/>
    <mergeCell ref="H88:I88"/>
    <mergeCell ref="D89:E89"/>
    <mergeCell ref="H89:I89"/>
    <mergeCell ref="H103:I103"/>
    <mergeCell ref="D96:E96"/>
    <mergeCell ref="H96:I96"/>
    <mergeCell ref="D97:E97"/>
    <mergeCell ref="H97:I97"/>
    <mergeCell ref="D98:E98"/>
    <mergeCell ref="D100:E100"/>
    <mergeCell ref="D111:E111"/>
    <mergeCell ref="H111:I111"/>
    <mergeCell ref="D106:E106"/>
    <mergeCell ref="H106:I106"/>
    <mergeCell ref="D107:E107"/>
    <mergeCell ref="H107:I107"/>
    <mergeCell ref="D108:E108"/>
    <mergeCell ref="H108:I108"/>
    <mergeCell ref="D109:E109"/>
    <mergeCell ref="D110:E110"/>
    <mergeCell ref="H110:I110"/>
    <mergeCell ref="D119:E119"/>
    <mergeCell ref="H119:I119"/>
    <mergeCell ref="D112:E112"/>
    <mergeCell ref="H112:I112"/>
    <mergeCell ref="D113:E113"/>
    <mergeCell ref="H113:I113"/>
    <mergeCell ref="D123:E123"/>
    <mergeCell ref="H123:I123"/>
    <mergeCell ref="D114:E114"/>
    <mergeCell ref="H114:I114"/>
    <mergeCell ref="D117:E117"/>
    <mergeCell ref="H117:I117"/>
    <mergeCell ref="D118:E118"/>
    <mergeCell ref="H118:I118"/>
    <mergeCell ref="D120:E120"/>
    <mergeCell ref="H120:I120"/>
    <mergeCell ref="D132:E132"/>
    <mergeCell ref="H132:I132"/>
    <mergeCell ref="D126:E126"/>
    <mergeCell ref="H126:I126"/>
    <mergeCell ref="D127:E127"/>
    <mergeCell ref="H127:I127"/>
    <mergeCell ref="D128:E128"/>
    <mergeCell ref="H128:I128"/>
    <mergeCell ref="D130:E130"/>
    <mergeCell ref="H130:I130"/>
    <mergeCell ref="D131:E131"/>
    <mergeCell ref="H131:I131"/>
    <mergeCell ref="D11:E11"/>
    <mergeCell ref="H11:I11"/>
    <mergeCell ref="D124:E124"/>
    <mergeCell ref="H124:I124"/>
    <mergeCell ref="D125:E125"/>
    <mergeCell ref="H125:I125"/>
    <mergeCell ref="D121:E121"/>
    <mergeCell ref="H121:I121"/>
    <mergeCell ref="D122:E122"/>
    <mergeCell ref="H122:I122"/>
    <mergeCell ref="D9:E9"/>
    <mergeCell ref="D6:E6"/>
    <mergeCell ref="H6:I6"/>
    <mergeCell ref="D7:E7"/>
    <mergeCell ref="H7:I7"/>
    <mergeCell ref="D8:E8"/>
    <mergeCell ref="H8:I8"/>
    <mergeCell ref="H109:I109"/>
  </mergeCells>
  <conditionalFormatting sqref="D154 H154">
    <cfRule type="cellIs" priority="15" dxfId="4" operator="equal" stopIfTrue="1">
      <formula>"Parabéns - Meta cumprida"</formula>
    </cfRule>
    <cfRule type="cellIs" priority="16" dxfId="48" operator="equal" stopIfTrue="1">
      <formula>"Atenção - Meta não cumprida"</formula>
    </cfRule>
  </conditionalFormatting>
  <conditionalFormatting sqref="D142">
    <cfRule type="cellIs" priority="12" dxfId="5" operator="equal" stopIfTrue="1">
      <formula>"Atenção - Resultado Mensal Negativo"</formula>
    </cfRule>
    <cfRule type="cellIs" priority="13" dxfId="4" operator="equal" stopIfTrue="1">
      <formula>"Parabéns - Resultado Mensal Positivo"</formula>
    </cfRule>
    <cfRule type="cellIs" priority="14" dxfId="3" operator="equal" stopIfTrue="1">
      <formula>"Nem Positivo nem Negativo - No Limite"</formula>
    </cfRule>
  </conditionalFormatting>
  <conditionalFormatting sqref="D141">
    <cfRule type="cellIs" priority="9" dxfId="2" operator="equal" stopIfTrue="1">
      <formula>"Mark Contábil Informa:"</formula>
    </cfRule>
    <cfRule type="cellIs" priority="10" dxfId="1" operator="equal" stopIfTrue="1">
      <formula>"Mark Contábil Informa:"</formula>
    </cfRule>
    <cfRule type="cellIs" priority="11" dxfId="0" operator="equal" stopIfTrue="1">
      <formula>"Mark Contábil Informa:"</formula>
    </cfRule>
  </conditionalFormatting>
  <conditionalFormatting sqref="D154 H154">
    <cfRule type="cellIs" priority="7" dxfId="4" operator="equal" stopIfTrue="1">
      <formula>"Parabéns - Meta cumprida"</formula>
    </cfRule>
    <cfRule type="cellIs" priority="8" dxfId="48" operator="equal" stopIfTrue="1">
      <formula>"Atenção - Meta não cumprida"</formula>
    </cfRule>
  </conditionalFormatting>
  <conditionalFormatting sqref="H142">
    <cfRule type="cellIs" priority="4" dxfId="5" operator="equal" stopIfTrue="1">
      <formula>"Atenção - Resultado Mensal Negativo"</formula>
    </cfRule>
    <cfRule type="cellIs" priority="5" dxfId="4" operator="equal" stopIfTrue="1">
      <formula>"Parabéns - Resultado Mensal Positivo"</formula>
    </cfRule>
    <cfRule type="cellIs" priority="6" dxfId="3" operator="equal" stopIfTrue="1">
      <formula>"Nem Positivo nem Negativo - No Limite"</formula>
    </cfRule>
  </conditionalFormatting>
  <conditionalFormatting sqref="H141">
    <cfRule type="cellIs" priority="1" dxfId="2" operator="equal" stopIfTrue="1">
      <formula>"Mark Contábil Informa:"</formula>
    </cfRule>
    <cfRule type="cellIs" priority="2" dxfId="1" operator="equal" stopIfTrue="1">
      <formula>"Mark Contábil Informa:"</formula>
    </cfRule>
    <cfRule type="cellIs" priority="3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1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H150" sqref="H150:J150"/>
      <selection pane="bottomLeft" activeCell="B2" sqref="B2:B3"/>
    </sheetView>
  </sheetViews>
  <sheetFormatPr defaultColWidth="0.2890625" defaultRowHeight="12.75" customHeight="1" zeroHeight="1"/>
  <cols>
    <col min="1" max="1" width="0.5625" style="4" customWidth="1"/>
    <col min="2" max="2" width="52.7109375" style="4" bestFit="1" customWidth="1"/>
    <col min="3" max="3" width="0.71875" style="4" customWidth="1"/>
    <col min="4" max="4" width="18.7109375" style="4" bestFit="1" customWidth="1"/>
    <col min="5" max="5" width="18.7109375" style="4" customWidth="1"/>
    <col min="6" max="6" width="18.00390625" style="4" customWidth="1"/>
    <col min="7" max="7" width="0.71875" style="4" customWidth="1"/>
    <col min="8" max="8" width="18.7109375" style="4" bestFit="1" customWidth="1"/>
    <col min="9" max="9" width="18.7109375" style="4" customWidth="1"/>
    <col min="10" max="10" width="18.00390625" style="4" customWidth="1"/>
    <col min="11" max="11" width="0.71875" style="4" customWidth="1"/>
    <col min="12" max="255" width="0" style="4" hidden="1" customWidth="1"/>
    <col min="256" max="16384" width="0.2890625" style="4" customWidth="1"/>
  </cols>
  <sheetData>
    <row r="1" spans="1:15" ht="3.75" customHeight="1" thickBot="1">
      <c r="A1" s="1"/>
      <c r="B1" s="31"/>
      <c r="C1" s="31"/>
      <c r="D1" s="31"/>
      <c r="E1" s="31"/>
      <c r="F1" s="31"/>
      <c r="G1" s="3"/>
      <c r="H1" s="31"/>
      <c r="I1" s="31"/>
      <c r="J1" s="31"/>
      <c r="K1" s="3"/>
      <c r="O1" s="48"/>
    </row>
    <row r="2" spans="1:15" ht="21.75" customHeight="1">
      <c r="A2" s="5"/>
      <c r="B2" s="395" t="str">
        <f>'Mai - Jun'!B2:B3</f>
        <v>Controle Financeiro Pessoal 2022
Receitas x Despesas</v>
      </c>
      <c r="C2" s="6"/>
      <c r="D2" s="397" t="s">
        <v>82</v>
      </c>
      <c r="E2" s="398"/>
      <c r="F2" s="385"/>
      <c r="G2" s="3"/>
      <c r="H2" s="397" t="s">
        <v>83</v>
      </c>
      <c r="I2" s="398"/>
      <c r="J2" s="385"/>
      <c r="K2" s="7"/>
      <c r="O2" s="48"/>
    </row>
    <row r="3" spans="1:15" ht="19.5" customHeight="1" thickBot="1">
      <c r="A3" s="5"/>
      <c r="B3" s="396"/>
      <c r="C3" s="5"/>
      <c r="D3" s="399"/>
      <c r="E3" s="400"/>
      <c r="F3" s="370"/>
      <c r="G3" s="7"/>
      <c r="H3" s="399"/>
      <c r="I3" s="400"/>
      <c r="J3" s="370"/>
      <c r="K3" s="7"/>
      <c r="O3" s="48"/>
    </row>
    <row r="4" spans="1:15" s="10" customFormat="1" ht="13.5" thickBot="1">
      <c r="A4" s="5"/>
      <c r="B4" s="8" t="s">
        <v>90</v>
      </c>
      <c r="C4" s="5"/>
      <c r="D4" s="401" t="str">
        <f>'Página Inicial'!C6</f>
        <v>Raimundo</v>
      </c>
      <c r="E4" s="402"/>
      <c r="F4" s="9" t="s">
        <v>0</v>
      </c>
      <c r="G4" s="7"/>
      <c r="H4" s="401" t="str">
        <f>D4</f>
        <v>Raimundo</v>
      </c>
      <c r="I4" s="402"/>
      <c r="J4" s="9" t="s">
        <v>0</v>
      </c>
      <c r="K4" s="7"/>
      <c r="O4" s="238"/>
    </row>
    <row r="5" spans="1:15" ht="12.75" customHeight="1">
      <c r="A5" s="5"/>
      <c r="B5" s="11" t="s">
        <v>96</v>
      </c>
      <c r="C5" s="5"/>
      <c r="D5" s="359">
        <v>2200</v>
      </c>
      <c r="E5" s="360"/>
      <c r="F5" s="386"/>
      <c r="G5" s="7"/>
      <c r="H5" s="359">
        <v>2200</v>
      </c>
      <c r="I5" s="360"/>
      <c r="J5" s="386"/>
      <c r="K5" s="7"/>
      <c r="O5" s="48"/>
    </row>
    <row r="6" spans="1:15" ht="12.75">
      <c r="A6" s="5"/>
      <c r="B6" s="11" t="s">
        <v>97</v>
      </c>
      <c r="C6" s="5"/>
      <c r="D6" s="359"/>
      <c r="E6" s="360"/>
      <c r="F6" s="369"/>
      <c r="G6" s="7"/>
      <c r="H6" s="359"/>
      <c r="I6" s="360"/>
      <c r="J6" s="369"/>
      <c r="K6" s="7"/>
      <c r="O6" s="48"/>
    </row>
    <row r="7" spans="1:15" ht="12.75">
      <c r="A7" s="5"/>
      <c r="B7" s="11" t="s">
        <v>98</v>
      </c>
      <c r="C7" s="5"/>
      <c r="D7" s="359"/>
      <c r="E7" s="360"/>
      <c r="F7" s="369"/>
      <c r="G7" s="7"/>
      <c r="H7" s="359"/>
      <c r="I7" s="360"/>
      <c r="J7" s="369"/>
      <c r="K7" s="7"/>
      <c r="O7" s="48"/>
    </row>
    <row r="8" spans="1:15" ht="12.75">
      <c r="A8" s="5"/>
      <c r="B8" s="12"/>
      <c r="C8" s="5"/>
      <c r="D8" s="359"/>
      <c r="E8" s="360"/>
      <c r="F8" s="369"/>
      <c r="G8" s="7"/>
      <c r="H8" s="359"/>
      <c r="I8" s="360"/>
      <c r="J8" s="369"/>
      <c r="K8" s="7"/>
      <c r="O8" s="48"/>
    </row>
    <row r="9" spans="1:15" ht="13.5" thickBot="1">
      <c r="A9" s="5"/>
      <c r="B9" s="12"/>
      <c r="C9" s="5"/>
      <c r="D9" s="405"/>
      <c r="E9" s="406"/>
      <c r="F9" s="369"/>
      <c r="G9" s="7"/>
      <c r="H9" s="405"/>
      <c r="I9" s="406"/>
      <c r="J9" s="369"/>
      <c r="K9" s="7"/>
      <c r="O9" s="48"/>
    </row>
    <row r="10" spans="1:15" ht="13.5" thickBot="1">
      <c r="A10" s="5"/>
      <c r="B10" s="64" t="s">
        <v>1</v>
      </c>
      <c r="C10" s="5"/>
      <c r="D10" s="407"/>
      <c r="E10" s="408"/>
      <c r="F10" s="370"/>
      <c r="G10" s="7"/>
      <c r="H10" s="407"/>
      <c r="I10" s="408"/>
      <c r="J10" s="370"/>
      <c r="K10" s="7"/>
      <c r="O10" s="48"/>
    </row>
    <row r="11" spans="1:15" ht="13.5" thickBot="1">
      <c r="A11" s="5"/>
      <c r="B11" s="14" t="s">
        <v>2</v>
      </c>
      <c r="C11" s="5"/>
      <c r="D11" s="403">
        <f>D5+D6+D7+D8+D9-D10</f>
        <v>2200</v>
      </c>
      <c r="E11" s="404"/>
      <c r="F11" s="166"/>
      <c r="G11" s="7"/>
      <c r="H11" s="403">
        <f>H5+H6+H7+H8+H9-H10</f>
        <v>2200</v>
      </c>
      <c r="I11" s="404"/>
      <c r="J11" s="166">
        <f>H11+I11</f>
        <v>2200</v>
      </c>
      <c r="K11" s="7"/>
      <c r="O11" s="48"/>
    </row>
    <row r="12" spans="1:15" ht="19.5" customHeight="1" thickBot="1">
      <c r="A12" s="5"/>
      <c r="B12" s="409" t="s">
        <v>3</v>
      </c>
      <c r="C12" s="410"/>
      <c r="D12" s="410"/>
      <c r="E12" s="410"/>
      <c r="F12" s="410"/>
      <c r="G12" s="410"/>
      <c r="H12" s="410"/>
      <c r="I12" s="410"/>
      <c r="J12" s="411"/>
      <c r="K12" s="7"/>
      <c r="O12" s="48"/>
    </row>
    <row r="13" spans="1:15" ht="26.25" thickBot="1">
      <c r="A13" s="5"/>
      <c r="B13" s="255" t="s">
        <v>4</v>
      </c>
      <c r="C13" s="1"/>
      <c r="D13" s="357" t="s">
        <v>113</v>
      </c>
      <c r="E13" s="358"/>
      <c r="F13" s="16" t="s">
        <v>5</v>
      </c>
      <c r="G13" s="3"/>
      <c r="H13" s="357" t="s">
        <v>113</v>
      </c>
      <c r="I13" s="358"/>
      <c r="J13" s="16" t="s">
        <v>5</v>
      </c>
      <c r="K13" s="7"/>
      <c r="O13" s="48"/>
    </row>
    <row r="14" spans="1:15" ht="12.75" customHeight="1">
      <c r="A14" s="5"/>
      <c r="B14" s="17" t="s">
        <v>6</v>
      </c>
      <c r="C14" s="21"/>
      <c r="D14" s="391"/>
      <c r="E14" s="392"/>
      <c r="F14" s="337">
        <f>IF(D28=0,"",D28/D130)</f>
        <v>0.43034944949736714</v>
      </c>
      <c r="G14" s="7"/>
      <c r="H14" s="391"/>
      <c r="I14" s="392"/>
      <c r="J14" s="337">
        <f>IF(H28=0,"",H28/H130)</f>
        <v>0.43552311435523117</v>
      </c>
      <c r="K14" s="7"/>
      <c r="O14" s="48"/>
    </row>
    <row r="15" spans="1:15" ht="12.75" customHeight="1">
      <c r="A15" s="5"/>
      <c r="B15" s="11" t="s">
        <v>7</v>
      </c>
      <c r="C15" s="21"/>
      <c r="D15" s="359">
        <v>200</v>
      </c>
      <c r="E15" s="360"/>
      <c r="F15" s="338"/>
      <c r="G15" s="7"/>
      <c r="H15" s="359">
        <v>200</v>
      </c>
      <c r="I15" s="360"/>
      <c r="J15" s="338"/>
      <c r="K15" s="7"/>
      <c r="O15" s="48"/>
    </row>
    <row r="16" spans="1:15" ht="12.75" customHeight="1">
      <c r="A16" s="5"/>
      <c r="B16" s="11" t="s">
        <v>8</v>
      </c>
      <c r="C16" s="21"/>
      <c r="D16" s="359"/>
      <c r="E16" s="360"/>
      <c r="F16" s="338"/>
      <c r="G16" s="7"/>
      <c r="H16" s="359"/>
      <c r="I16" s="360"/>
      <c r="J16" s="338"/>
      <c r="K16" s="7"/>
      <c r="O16" s="48"/>
    </row>
    <row r="17" spans="1:15" ht="12.75" customHeight="1">
      <c r="A17" s="5"/>
      <c r="B17" s="11" t="s">
        <v>9</v>
      </c>
      <c r="C17" s="21"/>
      <c r="D17" s="359">
        <v>99</v>
      </c>
      <c r="E17" s="360"/>
      <c r="F17" s="338"/>
      <c r="G17" s="7"/>
      <c r="H17" s="359">
        <v>95</v>
      </c>
      <c r="I17" s="360"/>
      <c r="J17" s="338"/>
      <c r="K17" s="7"/>
      <c r="O17" s="48"/>
    </row>
    <row r="18" spans="1:15" ht="12.75" customHeight="1">
      <c r="A18" s="5"/>
      <c r="B18" s="11" t="s">
        <v>10</v>
      </c>
      <c r="C18" s="21"/>
      <c r="D18" s="359"/>
      <c r="E18" s="360"/>
      <c r="F18" s="338"/>
      <c r="G18" s="7"/>
      <c r="H18" s="359"/>
      <c r="I18" s="360"/>
      <c r="J18" s="338"/>
      <c r="K18" s="7"/>
      <c r="O18" s="48"/>
    </row>
    <row r="19" spans="1:15" ht="12.75" customHeight="1">
      <c r="A19" s="5"/>
      <c r="B19" s="11" t="s">
        <v>11</v>
      </c>
      <c r="C19" s="21"/>
      <c r="D19" s="359"/>
      <c r="E19" s="360"/>
      <c r="F19" s="338"/>
      <c r="G19" s="7"/>
      <c r="H19" s="359"/>
      <c r="I19" s="360"/>
      <c r="J19" s="338"/>
      <c r="K19" s="7"/>
      <c r="O19" s="48"/>
    </row>
    <row r="20" spans="1:15" ht="12.75" customHeight="1">
      <c r="A20" s="5"/>
      <c r="B20" s="11" t="s">
        <v>12</v>
      </c>
      <c r="C20" s="21"/>
      <c r="D20" s="359"/>
      <c r="E20" s="360"/>
      <c r="F20" s="338"/>
      <c r="G20" s="7"/>
      <c r="H20" s="359"/>
      <c r="I20" s="360"/>
      <c r="J20" s="338"/>
      <c r="K20" s="7"/>
      <c r="O20" s="48"/>
    </row>
    <row r="21" spans="1:15" ht="12.75" customHeight="1">
      <c r="A21" s="5"/>
      <c r="B21" s="11" t="s">
        <v>13</v>
      </c>
      <c r="C21" s="21"/>
      <c r="D21" s="359">
        <v>600</v>
      </c>
      <c r="E21" s="360"/>
      <c r="F21" s="338"/>
      <c r="G21" s="7"/>
      <c r="H21" s="359">
        <v>600</v>
      </c>
      <c r="I21" s="360"/>
      <c r="J21" s="338"/>
      <c r="K21" s="7"/>
      <c r="O21" s="48"/>
    </row>
    <row r="22" spans="1:15" ht="12.75" customHeight="1">
      <c r="A22" s="5"/>
      <c r="B22" s="11" t="s">
        <v>101</v>
      </c>
      <c r="C22" s="21"/>
      <c r="D22" s="359"/>
      <c r="E22" s="360"/>
      <c r="F22" s="338"/>
      <c r="G22" s="7"/>
      <c r="H22" s="359"/>
      <c r="I22" s="360"/>
      <c r="J22" s="338"/>
      <c r="K22" s="7"/>
      <c r="O22" s="48"/>
    </row>
    <row r="23" spans="1:15" ht="12.75" customHeight="1">
      <c r="A23" s="5"/>
      <c r="B23" s="11" t="s">
        <v>14</v>
      </c>
      <c r="C23" s="21"/>
      <c r="D23" s="359"/>
      <c r="E23" s="360"/>
      <c r="F23" s="338"/>
      <c r="G23" s="7"/>
      <c r="H23" s="359"/>
      <c r="I23" s="360"/>
      <c r="J23" s="338"/>
      <c r="K23" s="7"/>
      <c r="O23" s="48"/>
    </row>
    <row r="24" spans="1:15" ht="12.75" customHeight="1">
      <c r="A24" s="5"/>
      <c r="B24" s="11" t="s">
        <v>15</v>
      </c>
      <c r="C24" s="21"/>
      <c r="D24" s="359"/>
      <c r="E24" s="360"/>
      <c r="F24" s="338"/>
      <c r="G24" s="7"/>
      <c r="H24" s="359"/>
      <c r="I24" s="360"/>
      <c r="J24" s="338"/>
      <c r="K24" s="7"/>
      <c r="O24" s="48"/>
    </row>
    <row r="25" spans="1:15" ht="12.75" customHeight="1">
      <c r="A25" s="5"/>
      <c r="B25" s="12"/>
      <c r="C25" s="21"/>
      <c r="D25" s="359"/>
      <c r="E25" s="360"/>
      <c r="F25" s="338"/>
      <c r="G25" s="7"/>
      <c r="H25" s="359"/>
      <c r="I25" s="360"/>
      <c r="J25" s="338"/>
      <c r="K25" s="7"/>
      <c r="O25" s="48"/>
    </row>
    <row r="26" spans="1:15" ht="12.75" customHeight="1">
      <c r="A26" s="5"/>
      <c r="B26" s="12"/>
      <c r="C26" s="21"/>
      <c r="D26" s="359"/>
      <c r="E26" s="360"/>
      <c r="F26" s="338"/>
      <c r="G26" s="7"/>
      <c r="H26" s="359"/>
      <c r="I26" s="360"/>
      <c r="J26" s="338"/>
      <c r="K26" s="7"/>
      <c r="O26" s="48"/>
    </row>
    <row r="27" spans="1:15" ht="12.75" customHeight="1" thickBot="1">
      <c r="A27" s="5"/>
      <c r="B27" s="12"/>
      <c r="C27" s="21"/>
      <c r="D27" s="405"/>
      <c r="E27" s="406"/>
      <c r="F27" s="339"/>
      <c r="G27" s="7"/>
      <c r="H27" s="405"/>
      <c r="I27" s="406"/>
      <c r="J27" s="339"/>
      <c r="K27" s="7"/>
      <c r="O27" s="48"/>
    </row>
    <row r="28" spans="1:15" ht="12.75" customHeight="1" thickBot="1">
      <c r="A28" s="5"/>
      <c r="B28" s="18" t="s">
        <v>16</v>
      </c>
      <c r="C28" s="27"/>
      <c r="D28" s="412">
        <f>SUM(D14:D27)</f>
        <v>899</v>
      </c>
      <c r="E28" s="413"/>
      <c r="F28" s="57"/>
      <c r="G28" s="28"/>
      <c r="H28" s="412">
        <f>SUM(H14:H27)</f>
        <v>895</v>
      </c>
      <c r="I28" s="413"/>
      <c r="J28" s="57"/>
      <c r="K28" s="7"/>
      <c r="O28" s="48"/>
    </row>
    <row r="29" spans="1:15" ht="3.75" customHeight="1" thickBot="1">
      <c r="A29" s="5"/>
      <c r="B29" s="177"/>
      <c r="C29" s="178"/>
      <c r="D29" s="179"/>
      <c r="E29" s="179"/>
      <c r="F29" s="179"/>
      <c r="G29" s="33"/>
      <c r="H29" s="179"/>
      <c r="I29" s="179"/>
      <c r="J29" s="179"/>
      <c r="K29" s="7"/>
      <c r="O29" s="48"/>
    </row>
    <row r="30" spans="1:15" ht="26.25" thickBot="1">
      <c r="A30" s="5"/>
      <c r="B30" s="256" t="s">
        <v>17</v>
      </c>
      <c r="C30" s="21"/>
      <c r="D30" s="393" t="s">
        <v>113</v>
      </c>
      <c r="E30" s="394"/>
      <c r="F30" s="176" t="s">
        <v>5</v>
      </c>
      <c r="G30" s="7"/>
      <c r="H30" s="393" t="s">
        <v>113</v>
      </c>
      <c r="I30" s="394"/>
      <c r="J30" s="176" t="s">
        <v>5</v>
      </c>
      <c r="K30" s="7"/>
      <c r="O30" s="48"/>
    </row>
    <row r="31" spans="1:15" ht="12.75" customHeight="1">
      <c r="A31" s="5"/>
      <c r="B31" s="17" t="s">
        <v>104</v>
      </c>
      <c r="C31" s="21"/>
      <c r="D31" s="391">
        <v>310</v>
      </c>
      <c r="E31" s="392"/>
      <c r="F31" s="337">
        <f>IF(D39=0,"",D39/D130)</f>
        <v>0.39253231211105793</v>
      </c>
      <c r="G31" s="7"/>
      <c r="H31" s="391">
        <v>305</v>
      </c>
      <c r="I31" s="392"/>
      <c r="J31" s="337">
        <f>IF(H39=0,"",H39/H130)</f>
        <v>0.3844282238442822</v>
      </c>
      <c r="K31" s="7"/>
      <c r="O31" s="48"/>
    </row>
    <row r="32" spans="1:15" ht="12.75" customHeight="1">
      <c r="A32" s="5"/>
      <c r="B32" s="11" t="s">
        <v>18</v>
      </c>
      <c r="C32" s="21"/>
      <c r="D32" s="359">
        <v>510</v>
      </c>
      <c r="E32" s="360"/>
      <c r="F32" s="338"/>
      <c r="G32" s="7"/>
      <c r="H32" s="359">
        <v>485</v>
      </c>
      <c r="I32" s="360"/>
      <c r="J32" s="338"/>
      <c r="K32" s="7"/>
      <c r="O32" s="48"/>
    </row>
    <row r="33" spans="1:15" ht="12.75" customHeight="1">
      <c r="A33" s="5"/>
      <c r="B33" s="11" t="s">
        <v>19</v>
      </c>
      <c r="C33" s="21"/>
      <c r="D33" s="359"/>
      <c r="E33" s="360"/>
      <c r="F33" s="338"/>
      <c r="G33" s="7"/>
      <c r="H33" s="359"/>
      <c r="I33" s="360"/>
      <c r="J33" s="338"/>
      <c r="K33" s="7"/>
      <c r="O33" s="48"/>
    </row>
    <row r="34" spans="1:15" ht="12.75" customHeight="1">
      <c r="A34" s="5"/>
      <c r="B34" s="11" t="s">
        <v>14</v>
      </c>
      <c r="C34" s="21"/>
      <c r="D34" s="359"/>
      <c r="E34" s="360"/>
      <c r="F34" s="338"/>
      <c r="G34" s="7"/>
      <c r="H34" s="359"/>
      <c r="I34" s="360"/>
      <c r="J34" s="338"/>
      <c r="K34" s="7"/>
      <c r="O34" s="48"/>
    </row>
    <row r="35" spans="1:15" ht="12.75" customHeight="1">
      <c r="A35" s="5"/>
      <c r="B35" s="11" t="s">
        <v>15</v>
      </c>
      <c r="C35" s="21"/>
      <c r="D35" s="359"/>
      <c r="E35" s="360"/>
      <c r="F35" s="338"/>
      <c r="G35" s="7"/>
      <c r="H35" s="359"/>
      <c r="I35" s="360"/>
      <c r="J35" s="338"/>
      <c r="K35" s="7"/>
      <c r="O35" s="48"/>
    </row>
    <row r="36" spans="1:15" ht="12.75" customHeight="1">
      <c r="A36" s="5"/>
      <c r="B36" s="12"/>
      <c r="C36" s="21"/>
      <c r="D36" s="359"/>
      <c r="E36" s="360"/>
      <c r="F36" s="338"/>
      <c r="G36" s="7"/>
      <c r="H36" s="359"/>
      <c r="I36" s="360"/>
      <c r="J36" s="338"/>
      <c r="K36" s="7"/>
      <c r="O36" s="48"/>
    </row>
    <row r="37" spans="1:15" ht="12.75" customHeight="1">
      <c r="A37" s="5"/>
      <c r="B37" s="12"/>
      <c r="C37" s="21"/>
      <c r="D37" s="359"/>
      <c r="E37" s="360"/>
      <c r="F37" s="338"/>
      <c r="G37" s="7"/>
      <c r="H37" s="359"/>
      <c r="I37" s="360"/>
      <c r="J37" s="338"/>
      <c r="K37" s="7"/>
      <c r="O37" s="48"/>
    </row>
    <row r="38" spans="1:15" ht="13.5" customHeight="1" thickBot="1">
      <c r="A38" s="5"/>
      <c r="B38" s="13"/>
      <c r="C38" s="21"/>
      <c r="D38" s="405"/>
      <c r="E38" s="406"/>
      <c r="F38" s="339"/>
      <c r="G38" s="7"/>
      <c r="H38" s="405"/>
      <c r="I38" s="406"/>
      <c r="J38" s="339"/>
      <c r="K38" s="7"/>
      <c r="O38" s="48"/>
    </row>
    <row r="39" spans="1:15" ht="13.5" thickBot="1">
      <c r="A39" s="21"/>
      <c r="B39" s="18" t="s">
        <v>20</v>
      </c>
      <c r="C39" s="22"/>
      <c r="D39" s="414">
        <f>SUM(D31:D38)</f>
        <v>820</v>
      </c>
      <c r="E39" s="415"/>
      <c r="F39" s="23"/>
      <c r="G39" s="7"/>
      <c r="H39" s="414">
        <f>SUM(H31:H38)</f>
        <v>790</v>
      </c>
      <c r="I39" s="415"/>
      <c r="J39" s="23"/>
      <c r="K39" s="7"/>
      <c r="O39" s="48"/>
    </row>
    <row r="40" spans="1:15" ht="3.75" customHeight="1" thickBot="1">
      <c r="A40" s="5"/>
      <c r="B40" s="177"/>
      <c r="C40" s="178"/>
      <c r="D40" s="179"/>
      <c r="E40" s="179"/>
      <c r="F40" s="179"/>
      <c r="G40" s="33"/>
      <c r="H40" s="179"/>
      <c r="I40" s="179"/>
      <c r="J40" s="179"/>
      <c r="K40" s="7"/>
      <c r="O40" s="48"/>
    </row>
    <row r="41" spans="1:15" ht="26.25" thickBot="1">
      <c r="A41" s="5"/>
      <c r="B41" s="255" t="s">
        <v>21</v>
      </c>
      <c r="C41" s="1"/>
      <c r="D41" s="357" t="s">
        <v>113</v>
      </c>
      <c r="E41" s="358"/>
      <c r="F41" s="20" t="s">
        <v>5</v>
      </c>
      <c r="G41" s="7"/>
      <c r="H41" s="357" t="s">
        <v>113</v>
      </c>
      <c r="I41" s="358"/>
      <c r="J41" s="20" t="s">
        <v>5</v>
      </c>
      <c r="K41" s="7"/>
      <c r="O41" s="48"/>
    </row>
    <row r="42" spans="1:15" ht="12.75" customHeight="1">
      <c r="A42" s="5"/>
      <c r="B42" s="17" t="s">
        <v>22</v>
      </c>
      <c r="C42" s="21"/>
      <c r="D42" s="391"/>
      <c r="E42" s="392"/>
      <c r="F42" s="337">
        <f>IF(D50=0,"",D50/D130)</f>
      </c>
      <c r="G42" s="7"/>
      <c r="H42" s="391"/>
      <c r="I42" s="392"/>
      <c r="J42" s="337">
        <f>IF(H50=0,"",H50/H130)</f>
      </c>
      <c r="K42" s="7"/>
      <c r="O42" s="48"/>
    </row>
    <row r="43" spans="1:15" ht="12.75" customHeight="1">
      <c r="A43" s="5"/>
      <c r="B43" s="11" t="s">
        <v>23</v>
      </c>
      <c r="C43" s="21"/>
      <c r="D43" s="359"/>
      <c r="E43" s="360"/>
      <c r="F43" s="338"/>
      <c r="G43" s="7"/>
      <c r="H43" s="359"/>
      <c r="I43" s="360"/>
      <c r="J43" s="338"/>
      <c r="K43" s="7"/>
      <c r="O43" s="48"/>
    </row>
    <row r="44" spans="1:15" ht="12.75" customHeight="1">
      <c r="A44" s="5"/>
      <c r="B44" s="11" t="s">
        <v>24</v>
      </c>
      <c r="C44" s="21"/>
      <c r="D44" s="359"/>
      <c r="E44" s="360"/>
      <c r="F44" s="338"/>
      <c r="G44" s="7"/>
      <c r="H44" s="359"/>
      <c r="I44" s="360"/>
      <c r="J44" s="338"/>
      <c r="K44" s="7"/>
      <c r="O44" s="48"/>
    </row>
    <row r="45" spans="1:15" ht="12.75" customHeight="1">
      <c r="A45" s="5"/>
      <c r="B45" s="11" t="s">
        <v>14</v>
      </c>
      <c r="C45" s="21"/>
      <c r="D45" s="359"/>
      <c r="E45" s="360"/>
      <c r="F45" s="338"/>
      <c r="G45" s="7"/>
      <c r="H45" s="359"/>
      <c r="I45" s="360"/>
      <c r="J45" s="338"/>
      <c r="K45" s="7"/>
      <c r="O45" s="48"/>
    </row>
    <row r="46" spans="1:15" ht="12.75" customHeight="1">
      <c r="A46" s="5"/>
      <c r="B46" s="11" t="s">
        <v>15</v>
      </c>
      <c r="C46" s="21"/>
      <c r="D46" s="359"/>
      <c r="E46" s="360"/>
      <c r="F46" s="338"/>
      <c r="G46" s="7"/>
      <c r="H46" s="359"/>
      <c r="I46" s="360"/>
      <c r="J46" s="338"/>
      <c r="K46" s="7"/>
      <c r="O46" s="48"/>
    </row>
    <row r="47" spans="1:15" ht="12.75" customHeight="1">
      <c r="A47" s="5"/>
      <c r="B47" s="12"/>
      <c r="C47" s="21"/>
      <c r="D47" s="359"/>
      <c r="E47" s="360"/>
      <c r="F47" s="338"/>
      <c r="G47" s="7"/>
      <c r="H47" s="359"/>
      <c r="I47" s="360"/>
      <c r="J47" s="338"/>
      <c r="K47" s="7"/>
      <c r="O47" s="48"/>
    </row>
    <row r="48" spans="1:11" ht="12.75" customHeight="1">
      <c r="A48" s="5"/>
      <c r="B48" s="12"/>
      <c r="C48" s="21"/>
      <c r="D48" s="359"/>
      <c r="E48" s="360"/>
      <c r="F48" s="338"/>
      <c r="G48" s="7"/>
      <c r="H48" s="359"/>
      <c r="I48" s="360"/>
      <c r="J48" s="338"/>
      <c r="K48" s="7"/>
    </row>
    <row r="49" spans="1:11" ht="13.5" customHeight="1" thickBot="1">
      <c r="A49" s="5"/>
      <c r="B49" s="13"/>
      <c r="C49" s="21"/>
      <c r="D49" s="405"/>
      <c r="E49" s="406"/>
      <c r="F49" s="339"/>
      <c r="G49" s="7"/>
      <c r="H49" s="405"/>
      <c r="I49" s="406"/>
      <c r="J49" s="339"/>
      <c r="K49" s="7"/>
    </row>
    <row r="50" spans="1:11" ht="13.5" thickBot="1">
      <c r="A50" s="5"/>
      <c r="B50" s="24" t="s">
        <v>25</v>
      </c>
      <c r="C50" s="27"/>
      <c r="D50" s="414">
        <f>SUM(D42:D49)</f>
        <v>0</v>
      </c>
      <c r="E50" s="415"/>
      <c r="F50" s="23"/>
      <c r="G50" s="7"/>
      <c r="H50" s="414">
        <f>SUM(H42:H49)</f>
        <v>0</v>
      </c>
      <c r="I50" s="415"/>
      <c r="J50" s="23"/>
      <c r="K50" s="7"/>
    </row>
    <row r="51" spans="1:11" ht="3.75" customHeight="1" thickBot="1">
      <c r="A51" s="5"/>
      <c r="B51" s="177"/>
      <c r="C51" s="178"/>
      <c r="D51" s="179"/>
      <c r="E51" s="179"/>
      <c r="F51" s="179"/>
      <c r="G51" s="33"/>
      <c r="H51" s="179"/>
      <c r="I51" s="179"/>
      <c r="J51" s="179"/>
      <c r="K51" s="7"/>
    </row>
    <row r="52" spans="1:11" ht="27" customHeight="1" thickBot="1">
      <c r="A52" s="5"/>
      <c r="B52" s="255" t="s">
        <v>99</v>
      </c>
      <c r="C52" s="1"/>
      <c r="D52" s="357" t="s">
        <v>113</v>
      </c>
      <c r="E52" s="358"/>
      <c r="F52" s="20" t="s">
        <v>5</v>
      </c>
      <c r="G52" s="7"/>
      <c r="H52" s="357" t="s">
        <v>113</v>
      </c>
      <c r="I52" s="358"/>
      <c r="J52" s="20" t="s">
        <v>5</v>
      </c>
      <c r="K52" s="7"/>
    </row>
    <row r="53" spans="1:11" ht="12.75" customHeight="1">
      <c r="A53" s="5"/>
      <c r="B53" s="17" t="s">
        <v>91</v>
      </c>
      <c r="C53" s="21"/>
      <c r="D53" s="391"/>
      <c r="E53" s="392"/>
      <c r="F53" s="337">
        <f>IF(D62=0,"",D62/D130)</f>
      </c>
      <c r="G53" s="7"/>
      <c r="H53" s="391"/>
      <c r="I53" s="392"/>
      <c r="J53" s="337">
        <f>IF(H62=0,"",H62/H130)</f>
      </c>
      <c r="K53" s="7"/>
    </row>
    <row r="54" spans="1:11" ht="12.75" customHeight="1">
      <c r="A54" s="5"/>
      <c r="B54" s="11" t="s">
        <v>41</v>
      </c>
      <c r="C54" s="21"/>
      <c r="D54" s="359"/>
      <c r="E54" s="360"/>
      <c r="F54" s="338"/>
      <c r="G54" s="7"/>
      <c r="H54" s="359"/>
      <c r="I54" s="360"/>
      <c r="J54" s="338"/>
      <c r="K54" s="7"/>
    </row>
    <row r="55" spans="1:11" ht="12.75" customHeight="1">
      <c r="A55" s="5"/>
      <c r="B55" s="11" t="s">
        <v>42</v>
      </c>
      <c r="C55" s="21"/>
      <c r="D55" s="359"/>
      <c r="E55" s="360"/>
      <c r="F55" s="338"/>
      <c r="G55" s="7"/>
      <c r="H55" s="359"/>
      <c r="I55" s="360"/>
      <c r="J55" s="338"/>
      <c r="K55" s="7"/>
    </row>
    <row r="56" spans="1:11" ht="12.75" customHeight="1">
      <c r="A56" s="5"/>
      <c r="B56" s="11" t="s">
        <v>103</v>
      </c>
      <c r="C56" s="21"/>
      <c r="D56" s="359"/>
      <c r="E56" s="360"/>
      <c r="F56" s="338"/>
      <c r="G56" s="7"/>
      <c r="H56" s="359"/>
      <c r="I56" s="360"/>
      <c r="J56" s="338"/>
      <c r="K56" s="7"/>
    </row>
    <row r="57" spans="1:11" ht="12.75" customHeight="1">
      <c r="A57" s="5"/>
      <c r="B57" s="11" t="s">
        <v>32</v>
      </c>
      <c r="C57" s="21"/>
      <c r="D57" s="359"/>
      <c r="E57" s="360"/>
      <c r="F57" s="338"/>
      <c r="G57" s="7"/>
      <c r="H57" s="359"/>
      <c r="I57" s="360"/>
      <c r="J57" s="338"/>
      <c r="K57" s="7"/>
    </row>
    <row r="58" spans="1:11" ht="12.75" customHeight="1">
      <c r="A58" s="5"/>
      <c r="B58" s="11" t="s">
        <v>33</v>
      </c>
      <c r="C58" s="21"/>
      <c r="D58" s="359"/>
      <c r="E58" s="360"/>
      <c r="F58" s="338"/>
      <c r="G58" s="7"/>
      <c r="H58" s="359"/>
      <c r="I58" s="360"/>
      <c r="J58" s="338"/>
      <c r="K58" s="7"/>
    </row>
    <row r="59" spans="1:11" ht="12.75" customHeight="1">
      <c r="A59" s="5"/>
      <c r="B59" s="11"/>
      <c r="C59" s="21"/>
      <c r="D59" s="359"/>
      <c r="E59" s="360"/>
      <c r="F59" s="338"/>
      <c r="G59" s="7"/>
      <c r="H59" s="359"/>
      <c r="I59" s="360"/>
      <c r="J59" s="338"/>
      <c r="K59" s="7"/>
    </row>
    <row r="60" spans="1:11" ht="12.75" customHeight="1">
      <c r="A60" s="5"/>
      <c r="B60" s="11"/>
      <c r="C60" s="21"/>
      <c r="D60" s="359"/>
      <c r="E60" s="360"/>
      <c r="F60" s="338"/>
      <c r="G60" s="7"/>
      <c r="H60" s="359"/>
      <c r="I60" s="360"/>
      <c r="J60" s="338"/>
      <c r="K60" s="7"/>
    </row>
    <row r="61" spans="1:11" ht="13.5" customHeight="1" thickBot="1">
      <c r="A61" s="5"/>
      <c r="B61" s="13"/>
      <c r="C61" s="21"/>
      <c r="D61" s="359"/>
      <c r="E61" s="360"/>
      <c r="F61" s="339"/>
      <c r="G61" s="7"/>
      <c r="H61" s="359"/>
      <c r="I61" s="360"/>
      <c r="J61" s="339"/>
      <c r="K61" s="7"/>
    </row>
    <row r="62" spans="1:11" ht="13.5" thickBot="1">
      <c r="A62" s="5"/>
      <c r="B62" s="24" t="s">
        <v>34</v>
      </c>
      <c r="C62" s="27"/>
      <c r="D62" s="414">
        <f>SUM(D53:D61)</f>
        <v>0</v>
      </c>
      <c r="E62" s="415"/>
      <c r="F62" s="167"/>
      <c r="G62" s="7"/>
      <c r="H62" s="414">
        <f>SUM(H53:H61)</f>
        <v>0</v>
      </c>
      <c r="I62" s="415"/>
      <c r="J62" s="167"/>
      <c r="K62" s="7"/>
    </row>
    <row r="63" spans="1:11" ht="3.75" customHeight="1" thickBot="1">
      <c r="A63" s="5"/>
      <c r="B63" s="177"/>
      <c r="C63" s="178"/>
      <c r="D63" s="179"/>
      <c r="E63" s="179"/>
      <c r="F63" s="179"/>
      <c r="G63" s="33"/>
      <c r="H63" s="179"/>
      <c r="I63" s="179"/>
      <c r="J63" s="179"/>
      <c r="K63" s="7"/>
    </row>
    <row r="64" spans="1:11" ht="26.25" thickBot="1">
      <c r="A64" s="5"/>
      <c r="B64" s="255" t="s">
        <v>35</v>
      </c>
      <c r="C64" s="1"/>
      <c r="D64" s="357" t="s">
        <v>113</v>
      </c>
      <c r="E64" s="358"/>
      <c r="F64" s="20" t="s">
        <v>5</v>
      </c>
      <c r="G64" s="7"/>
      <c r="H64" s="357" t="s">
        <v>113</v>
      </c>
      <c r="I64" s="358"/>
      <c r="J64" s="20" t="s">
        <v>5</v>
      </c>
      <c r="K64" s="7"/>
    </row>
    <row r="65" spans="1:11" ht="12.75" customHeight="1">
      <c r="A65" s="5"/>
      <c r="B65" s="17" t="s">
        <v>36</v>
      </c>
      <c r="C65" s="21"/>
      <c r="D65" s="391"/>
      <c r="E65" s="392"/>
      <c r="F65" s="337">
        <f>IF(D74=0,"",D74/D130)</f>
        <v>0.023934897079942556</v>
      </c>
      <c r="G65" s="7"/>
      <c r="H65" s="391"/>
      <c r="I65" s="392"/>
      <c r="J65" s="337">
        <f>IF(H74=0,"",H74/H130)</f>
        <v>0.024330900243309004</v>
      </c>
      <c r="K65" s="7"/>
    </row>
    <row r="66" spans="1:11" ht="12.75" customHeight="1">
      <c r="A66" s="5"/>
      <c r="B66" s="11" t="s">
        <v>37</v>
      </c>
      <c r="C66" s="21"/>
      <c r="D66" s="359"/>
      <c r="E66" s="360"/>
      <c r="F66" s="338"/>
      <c r="G66" s="7"/>
      <c r="H66" s="359"/>
      <c r="I66" s="360"/>
      <c r="J66" s="338"/>
      <c r="K66" s="7"/>
    </row>
    <row r="67" spans="1:11" ht="12.75" customHeight="1">
      <c r="A67" s="5"/>
      <c r="B67" s="11" t="s">
        <v>38</v>
      </c>
      <c r="C67" s="21"/>
      <c r="D67" s="359">
        <v>50</v>
      </c>
      <c r="E67" s="360"/>
      <c r="F67" s="338"/>
      <c r="G67" s="7"/>
      <c r="H67" s="359">
        <v>50</v>
      </c>
      <c r="I67" s="360"/>
      <c r="J67" s="338"/>
      <c r="K67" s="7"/>
    </row>
    <row r="68" spans="1:11" ht="12.75" customHeight="1">
      <c r="A68" s="5"/>
      <c r="B68" s="11" t="s">
        <v>39</v>
      </c>
      <c r="C68" s="21"/>
      <c r="D68" s="359"/>
      <c r="E68" s="360"/>
      <c r="F68" s="338"/>
      <c r="G68" s="7"/>
      <c r="H68" s="359"/>
      <c r="I68" s="360"/>
      <c r="J68" s="338"/>
      <c r="K68" s="7"/>
    </row>
    <row r="69" spans="1:11" ht="12.75" customHeight="1">
      <c r="A69" s="5"/>
      <c r="B69" s="11" t="s">
        <v>32</v>
      </c>
      <c r="C69" s="21"/>
      <c r="D69" s="359"/>
      <c r="E69" s="360"/>
      <c r="F69" s="338"/>
      <c r="G69" s="7"/>
      <c r="H69" s="359"/>
      <c r="I69" s="360"/>
      <c r="J69" s="338"/>
      <c r="K69" s="7"/>
    </row>
    <row r="70" spans="1:11" ht="12.75" customHeight="1">
      <c r="A70" s="5"/>
      <c r="B70" s="11" t="s">
        <v>33</v>
      </c>
      <c r="C70" s="21"/>
      <c r="D70" s="359"/>
      <c r="E70" s="360"/>
      <c r="F70" s="338"/>
      <c r="G70" s="7"/>
      <c r="H70" s="359"/>
      <c r="I70" s="360"/>
      <c r="J70" s="338"/>
      <c r="K70" s="7"/>
    </row>
    <row r="71" spans="1:11" ht="12.75" customHeight="1">
      <c r="A71" s="5"/>
      <c r="B71" s="12"/>
      <c r="C71" s="21"/>
      <c r="D71" s="359"/>
      <c r="E71" s="360"/>
      <c r="F71" s="338"/>
      <c r="G71" s="7"/>
      <c r="H71" s="359"/>
      <c r="I71" s="360"/>
      <c r="J71" s="338"/>
      <c r="K71" s="7"/>
    </row>
    <row r="72" spans="1:11" ht="12.75" customHeight="1">
      <c r="A72" s="5"/>
      <c r="B72" s="12"/>
      <c r="C72" s="21"/>
      <c r="D72" s="359"/>
      <c r="E72" s="360"/>
      <c r="F72" s="338"/>
      <c r="G72" s="7"/>
      <c r="H72" s="359"/>
      <c r="I72" s="360"/>
      <c r="J72" s="338"/>
      <c r="K72" s="7"/>
    </row>
    <row r="73" spans="1:11" ht="13.5" customHeight="1" thickBot="1">
      <c r="A73" s="5"/>
      <c r="B73" s="12"/>
      <c r="C73" s="21"/>
      <c r="D73" s="405"/>
      <c r="E73" s="406"/>
      <c r="F73" s="339"/>
      <c r="G73" s="7"/>
      <c r="H73" s="405"/>
      <c r="I73" s="406"/>
      <c r="J73" s="339"/>
      <c r="K73" s="7"/>
    </row>
    <row r="74" spans="1:11" ht="13.5" thickBot="1">
      <c r="A74" s="5"/>
      <c r="B74" s="18" t="s">
        <v>40</v>
      </c>
      <c r="C74" s="27"/>
      <c r="D74" s="414">
        <f>SUM(D65:D73)</f>
        <v>50</v>
      </c>
      <c r="E74" s="415"/>
      <c r="F74" s="23"/>
      <c r="G74" s="7"/>
      <c r="H74" s="414">
        <f>SUM(H65:H73)</f>
        <v>50</v>
      </c>
      <c r="I74" s="415"/>
      <c r="J74" s="23"/>
      <c r="K74" s="7"/>
    </row>
    <row r="75" spans="1:11" ht="3.75" customHeight="1" thickBot="1">
      <c r="A75" s="5"/>
      <c r="B75" s="177"/>
      <c r="C75" s="178"/>
      <c r="D75" s="179"/>
      <c r="E75" s="179"/>
      <c r="F75" s="179"/>
      <c r="G75" s="33"/>
      <c r="H75" s="179"/>
      <c r="I75" s="179"/>
      <c r="J75" s="179"/>
      <c r="K75" s="7"/>
    </row>
    <row r="76" spans="1:11" ht="26.25" thickBot="1">
      <c r="A76" s="5"/>
      <c r="B76" s="255" t="s">
        <v>100</v>
      </c>
      <c r="C76" s="1"/>
      <c r="D76" s="357" t="s">
        <v>113</v>
      </c>
      <c r="E76" s="358"/>
      <c r="F76" s="20" t="s">
        <v>5</v>
      </c>
      <c r="G76" s="7"/>
      <c r="H76" s="357" t="s">
        <v>113</v>
      </c>
      <c r="I76" s="358"/>
      <c r="J76" s="20" t="s">
        <v>5</v>
      </c>
      <c r="K76" s="7"/>
    </row>
    <row r="77" spans="1:11" ht="12.75" customHeight="1">
      <c r="A77" s="5"/>
      <c r="B77" s="17" t="s">
        <v>26</v>
      </c>
      <c r="C77" s="21"/>
      <c r="D77" s="391"/>
      <c r="E77" s="392"/>
      <c r="F77" s="337">
        <f>IF(D89=0,"",D89/D130)</f>
        <v>0.09573958831977022</v>
      </c>
      <c r="G77" s="7"/>
      <c r="H77" s="391"/>
      <c r="I77" s="392"/>
      <c r="J77" s="337">
        <f>IF(H89=0,"",H89/H130)</f>
        <v>0.09732360097323602</v>
      </c>
      <c r="K77" s="7"/>
    </row>
    <row r="78" spans="1:11" ht="12.75" customHeight="1">
      <c r="A78" s="5"/>
      <c r="B78" s="11" t="s">
        <v>27</v>
      </c>
      <c r="C78" s="21"/>
      <c r="D78" s="359"/>
      <c r="E78" s="360"/>
      <c r="F78" s="338"/>
      <c r="G78" s="7"/>
      <c r="H78" s="359"/>
      <c r="I78" s="360"/>
      <c r="J78" s="338"/>
      <c r="K78" s="7"/>
    </row>
    <row r="79" spans="1:11" ht="12.75" customHeight="1">
      <c r="A79" s="5"/>
      <c r="B79" s="11" t="s">
        <v>28</v>
      </c>
      <c r="C79" s="21"/>
      <c r="D79" s="359"/>
      <c r="E79" s="360"/>
      <c r="F79" s="338"/>
      <c r="G79" s="7"/>
      <c r="H79" s="359"/>
      <c r="I79" s="360"/>
      <c r="J79" s="338"/>
      <c r="K79" s="7"/>
    </row>
    <row r="80" spans="1:11" ht="12.75" customHeight="1">
      <c r="A80" s="5"/>
      <c r="B80" s="11" t="s">
        <v>29</v>
      </c>
      <c r="C80" s="21"/>
      <c r="D80" s="359"/>
      <c r="E80" s="360"/>
      <c r="F80" s="338"/>
      <c r="G80" s="7"/>
      <c r="H80" s="359"/>
      <c r="I80" s="360"/>
      <c r="J80" s="338"/>
      <c r="K80" s="7"/>
    </row>
    <row r="81" spans="1:11" ht="12.75" customHeight="1">
      <c r="A81" s="5"/>
      <c r="B81" s="11" t="s">
        <v>105</v>
      </c>
      <c r="C81" s="21"/>
      <c r="D81" s="359"/>
      <c r="E81" s="360"/>
      <c r="F81" s="338"/>
      <c r="G81" s="7"/>
      <c r="H81" s="359"/>
      <c r="I81" s="360"/>
      <c r="J81" s="338"/>
      <c r="K81" s="7"/>
    </row>
    <row r="82" spans="1:11" ht="12.75" customHeight="1">
      <c r="A82" s="5"/>
      <c r="B82" s="11" t="s">
        <v>30</v>
      </c>
      <c r="C82" s="21"/>
      <c r="D82" s="359"/>
      <c r="E82" s="360"/>
      <c r="F82" s="338"/>
      <c r="G82" s="7"/>
      <c r="H82" s="359"/>
      <c r="I82" s="360"/>
      <c r="J82" s="338"/>
      <c r="K82" s="7"/>
    </row>
    <row r="83" spans="1:11" ht="12.75" customHeight="1">
      <c r="A83" s="5"/>
      <c r="B83" s="11" t="s">
        <v>31</v>
      </c>
      <c r="C83" s="21"/>
      <c r="D83" s="359">
        <v>200</v>
      </c>
      <c r="E83" s="360"/>
      <c r="F83" s="338"/>
      <c r="G83" s="7"/>
      <c r="H83" s="359">
        <v>200</v>
      </c>
      <c r="I83" s="360"/>
      <c r="J83" s="338"/>
      <c r="K83" s="7"/>
    </row>
    <row r="84" spans="1:11" ht="12.75" customHeight="1">
      <c r="A84" s="5"/>
      <c r="B84" s="11" t="s">
        <v>32</v>
      </c>
      <c r="C84" s="21"/>
      <c r="D84" s="359"/>
      <c r="E84" s="360"/>
      <c r="F84" s="338"/>
      <c r="G84" s="7"/>
      <c r="H84" s="359"/>
      <c r="I84" s="360"/>
      <c r="J84" s="338"/>
      <c r="K84" s="7"/>
    </row>
    <row r="85" spans="1:11" ht="12.75" customHeight="1">
      <c r="A85" s="5"/>
      <c r="B85" s="11" t="s">
        <v>33</v>
      </c>
      <c r="C85" s="21"/>
      <c r="D85" s="359"/>
      <c r="E85" s="360"/>
      <c r="F85" s="338"/>
      <c r="G85" s="7"/>
      <c r="H85" s="359"/>
      <c r="I85" s="360"/>
      <c r="J85" s="338"/>
      <c r="K85" s="7"/>
    </row>
    <row r="86" spans="1:11" ht="12.75" customHeight="1">
      <c r="A86" s="5"/>
      <c r="B86" s="12"/>
      <c r="C86" s="21"/>
      <c r="D86" s="359"/>
      <c r="E86" s="360"/>
      <c r="F86" s="338"/>
      <c r="G86" s="7"/>
      <c r="H86" s="359"/>
      <c r="I86" s="360"/>
      <c r="J86" s="338"/>
      <c r="K86" s="7"/>
    </row>
    <row r="87" spans="1:11" ht="12.75" customHeight="1">
      <c r="A87" s="5"/>
      <c r="B87" s="12"/>
      <c r="C87" s="21"/>
      <c r="D87" s="359"/>
      <c r="E87" s="360"/>
      <c r="F87" s="338"/>
      <c r="G87" s="7"/>
      <c r="H87" s="359"/>
      <c r="I87" s="360"/>
      <c r="J87" s="338"/>
      <c r="K87" s="7"/>
    </row>
    <row r="88" spans="1:11" ht="13.5" customHeight="1" thickBot="1">
      <c r="A88" s="5"/>
      <c r="B88" s="12"/>
      <c r="C88" s="21"/>
      <c r="D88" s="359"/>
      <c r="E88" s="360"/>
      <c r="F88" s="339"/>
      <c r="G88" s="7"/>
      <c r="H88" s="359"/>
      <c r="I88" s="360"/>
      <c r="J88" s="339"/>
      <c r="K88" s="7"/>
    </row>
    <row r="89" spans="1:11" ht="13.5" thickBot="1">
      <c r="A89" s="5"/>
      <c r="B89" s="18" t="s">
        <v>43</v>
      </c>
      <c r="C89" s="27"/>
      <c r="D89" s="414">
        <f>SUM(D77:D88)</f>
        <v>200</v>
      </c>
      <c r="E89" s="415"/>
      <c r="F89" s="23"/>
      <c r="G89" s="7"/>
      <c r="H89" s="414">
        <f>SUM(H77:H88)</f>
        <v>200</v>
      </c>
      <c r="I89" s="415"/>
      <c r="J89" s="23"/>
      <c r="K89" s="7"/>
    </row>
    <row r="90" spans="1:11" ht="3.75" customHeight="1" thickBot="1">
      <c r="A90" s="5"/>
      <c r="B90" s="177"/>
      <c r="C90" s="178"/>
      <c r="D90" s="179"/>
      <c r="E90" s="179"/>
      <c r="F90" s="179"/>
      <c r="G90" s="33"/>
      <c r="H90" s="179"/>
      <c r="I90" s="179"/>
      <c r="J90" s="179"/>
      <c r="K90" s="7"/>
    </row>
    <row r="91" spans="1:11" ht="26.25" thickBot="1">
      <c r="A91" s="5"/>
      <c r="B91" s="255" t="s">
        <v>44</v>
      </c>
      <c r="C91" s="1"/>
      <c r="D91" s="357" t="s">
        <v>113</v>
      </c>
      <c r="E91" s="358"/>
      <c r="F91" s="20" t="s">
        <v>5</v>
      </c>
      <c r="G91" s="7"/>
      <c r="H91" s="357" t="s">
        <v>113</v>
      </c>
      <c r="I91" s="358"/>
      <c r="J91" s="20" t="s">
        <v>5</v>
      </c>
      <c r="K91" s="7"/>
    </row>
    <row r="92" spans="1:11" ht="12.75" customHeight="1">
      <c r="A92" s="5"/>
      <c r="B92" s="17" t="s">
        <v>45</v>
      </c>
      <c r="C92" s="21"/>
      <c r="D92" s="391">
        <v>120</v>
      </c>
      <c r="E92" s="392"/>
      <c r="F92" s="337">
        <f>IF(D100=0,"",D100/D130)</f>
        <v>0.057443752991862135</v>
      </c>
      <c r="G92" s="7"/>
      <c r="H92" s="391">
        <v>120</v>
      </c>
      <c r="I92" s="392"/>
      <c r="J92" s="337">
        <f>IF(H100=0,"",H100/H130)</f>
        <v>0.058394160583941604</v>
      </c>
      <c r="K92" s="7"/>
    </row>
    <row r="93" spans="1:11" ht="12.75" customHeight="1">
      <c r="A93" s="5"/>
      <c r="B93" s="11" t="s">
        <v>46</v>
      </c>
      <c r="C93" s="21"/>
      <c r="D93" s="359"/>
      <c r="E93" s="360"/>
      <c r="F93" s="338"/>
      <c r="G93" s="7"/>
      <c r="H93" s="359"/>
      <c r="I93" s="360"/>
      <c r="J93" s="338"/>
      <c r="K93" s="7"/>
    </row>
    <row r="94" spans="1:11" ht="12.75" customHeight="1">
      <c r="A94" s="5"/>
      <c r="B94" s="11" t="s">
        <v>106</v>
      </c>
      <c r="C94" s="21"/>
      <c r="D94" s="359"/>
      <c r="E94" s="360"/>
      <c r="F94" s="338"/>
      <c r="G94" s="7"/>
      <c r="H94" s="359"/>
      <c r="I94" s="360"/>
      <c r="J94" s="338"/>
      <c r="K94" s="7"/>
    </row>
    <row r="95" spans="1:11" ht="12.75" customHeight="1">
      <c r="A95" s="5"/>
      <c r="B95" s="11" t="s">
        <v>32</v>
      </c>
      <c r="C95" s="21"/>
      <c r="D95" s="359"/>
      <c r="E95" s="360"/>
      <c r="F95" s="338"/>
      <c r="G95" s="7"/>
      <c r="H95" s="359"/>
      <c r="I95" s="360"/>
      <c r="J95" s="338"/>
      <c r="K95" s="7"/>
    </row>
    <row r="96" spans="1:11" ht="12.75" customHeight="1">
      <c r="A96" s="5"/>
      <c r="B96" s="11" t="s">
        <v>33</v>
      </c>
      <c r="C96" s="21"/>
      <c r="D96" s="359"/>
      <c r="E96" s="360"/>
      <c r="F96" s="338"/>
      <c r="G96" s="7"/>
      <c r="H96" s="359"/>
      <c r="I96" s="360"/>
      <c r="J96" s="338"/>
      <c r="K96" s="7"/>
    </row>
    <row r="97" spans="1:11" ht="12.75" customHeight="1">
      <c r="A97" s="5"/>
      <c r="B97" s="12"/>
      <c r="C97" s="21"/>
      <c r="D97" s="359"/>
      <c r="E97" s="360"/>
      <c r="F97" s="338"/>
      <c r="G97" s="7"/>
      <c r="H97" s="359"/>
      <c r="I97" s="360"/>
      <c r="J97" s="338"/>
      <c r="K97" s="7"/>
    </row>
    <row r="98" spans="1:11" ht="12.75" customHeight="1">
      <c r="A98" s="5"/>
      <c r="B98" s="12"/>
      <c r="C98" s="21"/>
      <c r="D98" s="359"/>
      <c r="E98" s="360"/>
      <c r="F98" s="338"/>
      <c r="G98" s="7"/>
      <c r="H98" s="359"/>
      <c r="I98" s="360"/>
      <c r="J98" s="338"/>
      <c r="K98" s="7"/>
    </row>
    <row r="99" spans="1:11" ht="13.5" customHeight="1" thickBot="1">
      <c r="A99" s="5"/>
      <c r="B99" s="13"/>
      <c r="C99" s="21"/>
      <c r="D99" s="405"/>
      <c r="E99" s="406"/>
      <c r="F99" s="339"/>
      <c r="G99" s="7"/>
      <c r="H99" s="405"/>
      <c r="I99" s="406"/>
      <c r="J99" s="339"/>
      <c r="K99" s="7"/>
    </row>
    <row r="100" spans="1:11" ht="13.5" thickBot="1">
      <c r="A100" s="5"/>
      <c r="B100" s="24" t="s">
        <v>47</v>
      </c>
      <c r="C100" s="27"/>
      <c r="D100" s="414">
        <f>SUM(D92:D99)</f>
        <v>120</v>
      </c>
      <c r="E100" s="415"/>
      <c r="F100" s="23"/>
      <c r="G100" s="7"/>
      <c r="H100" s="414">
        <f>SUM(H92:H99)</f>
        <v>120</v>
      </c>
      <c r="I100" s="415"/>
      <c r="J100" s="23"/>
      <c r="K100" s="7"/>
    </row>
    <row r="101" spans="1:11" ht="3.75" customHeight="1" thickBot="1">
      <c r="A101" s="5"/>
      <c r="B101" s="177"/>
      <c r="C101" s="178"/>
      <c r="D101" s="179"/>
      <c r="E101" s="179"/>
      <c r="F101" s="179"/>
      <c r="G101" s="33"/>
      <c r="H101" s="179"/>
      <c r="I101" s="179"/>
      <c r="J101" s="179"/>
      <c r="K101" s="7"/>
    </row>
    <row r="102" spans="1:11" ht="26.25" thickBot="1">
      <c r="A102" s="5"/>
      <c r="B102" s="255" t="s">
        <v>89</v>
      </c>
      <c r="C102" s="1"/>
      <c r="D102" s="357" t="s">
        <v>113</v>
      </c>
      <c r="E102" s="358"/>
      <c r="F102" s="20" t="s">
        <v>5</v>
      </c>
      <c r="G102" s="7"/>
      <c r="H102" s="357" t="s">
        <v>113</v>
      </c>
      <c r="I102" s="358"/>
      <c r="J102" s="20" t="s">
        <v>5</v>
      </c>
      <c r="K102" s="7"/>
    </row>
    <row r="103" spans="1:11" ht="12.75" customHeight="1">
      <c r="A103" s="5"/>
      <c r="B103" s="17" t="s">
        <v>48</v>
      </c>
      <c r="C103" s="21"/>
      <c r="D103" s="391"/>
      <c r="E103" s="392"/>
      <c r="F103" s="337">
        <f>IF(D114=0,"",D114/D130)</f>
      </c>
      <c r="G103" s="7"/>
      <c r="H103" s="391"/>
      <c r="I103" s="392"/>
      <c r="J103" s="337">
        <f>IF(H114=0,"",H114/H130)</f>
      </c>
      <c r="K103" s="7"/>
    </row>
    <row r="104" spans="1:11" ht="12.75" customHeight="1">
      <c r="A104" s="5"/>
      <c r="B104" s="11"/>
      <c r="C104" s="21"/>
      <c r="D104" s="359"/>
      <c r="E104" s="360"/>
      <c r="F104" s="338"/>
      <c r="G104" s="7"/>
      <c r="H104" s="359"/>
      <c r="I104" s="360"/>
      <c r="J104" s="338"/>
      <c r="K104" s="7"/>
    </row>
    <row r="105" spans="1:11" ht="12.75" customHeight="1">
      <c r="A105" s="5"/>
      <c r="B105" s="11"/>
      <c r="C105" s="21"/>
      <c r="D105" s="359"/>
      <c r="E105" s="360"/>
      <c r="F105" s="338"/>
      <c r="G105" s="7"/>
      <c r="H105" s="359"/>
      <c r="I105" s="360"/>
      <c r="J105" s="338"/>
      <c r="K105" s="7"/>
    </row>
    <row r="106" spans="1:11" ht="12.75" customHeight="1">
      <c r="A106" s="5"/>
      <c r="B106" s="11"/>
      <c r="C106" s="21"/>
      <c r="D106" s="359"/>
      <c r="E106" s="360"/>
      <c r="F106" s="338"/>
      <c r="G106" s="7"/>
      <c r="H106" s="359"/>
      <c r="I106" s="360"/>
      <c r="J106" s="338"/>
      <c r="K106" s="7"/>
    </row>
    <row r="107" spans="1:11" ht="12.75" customHeight="1">
      <c r="A107" s="5"/>
      <c r="B107" s="11"/>
      <c r="C107" s="21"/>
      <c r="D107" s="359"/>
      <c r="E107" s="360"/>
      <c r="F107" s="338"/>
      <c r="G107" s="7"/>
      <c r="H107" s="359"/>
      <c r="I107" s="360"/>
      <c r="J107" s="338"/>
      <c r="K107" s="7"/>
    </row>
    <row r="108" spans="1:11" ht="12.75" customHeight="1">
      <c r="A108" s="5"/>
      <c r="B108" s="11"/>
      <c r="C108" s="21"/>
      <c r="D108" s="359"/>
      <c r="E108" s="360"/>
      <c r="F108" s="338"/>
      <c r="G108" s="7"/>
      <c r="H108" s="359"/>
      <c r="I108" s="360"/>
      <c r="J108" s="338"/>
      <c r="K108" s="7"/>
    </row>
    <row r="109" spans="1:11" ht="12.75" customHeight="1">
      <c r="A109" s="5"/>
      <c r="B109" s="11"/>
      <c r="C109" s="21"/>
      <c r="D109" s="359"/>
      <c r="E109" s="360"/>
      <c r="F109" s="338"/>
      <c r="G109" s="7"/>
      <c r="H109" s="359"/>
      <c r="I109" s="360"/>
      <c r="J109" s="338"/>
      <c r="K109" s="7"/>
    </row>
    <row r="110" spans="1:11" ht="12.75" customHeight="1">
      <c r="A110" s="5"/>
      <c r="B110" s="11"/>
      <c r="C110" s="21"/>
      <c r="D110" s="359"/>
      <c r="E110" s="360"/>
      <c r="F110" s="338"/>
      <c r="G110" s="7"/>
      <c r="H110" s="359"/>
      <c r="I110" s="360"/>
      <c r="J110" s="338"/>
      <c r="K110" s="7"/>
    </row>
    <row r="111" spans="1:11" ht="12.75" customHeight="1">
      <c r="A111" s="5"/>
      <c r="B111" s="11"/>
      <c r="C111" s="21"/>
      <c r="D111" s="359"/>
      <c r="E111" s="360"/>
      <c r="F111" s="338"/>
      <c r="G111" s="7"/>
      <c r="H111" s="359"/>
      <c r="I111" s="360"/>
      <c r="J111" s="338"/>
      <c r="K111" s="7"/>
    </row>
    <row r="112" spans="1:11" ht="12.75" customHeight="1">
      <c r="A112" s="5"/>
      <c r="B112" s="11"/>
      <c r="C112" s="21"/>
      <c r="D112" s="359"/>
      <c r="E112" s="360"/>
      <c r="F112" s="338"/>
      <c r="G112" s="7"/>
      <c r="H112" s="359"/>
      <c r="I112" s="360"/>
      <c r="J112" s="338"/>
      <c r="K112" s="7"/>
    </row>
    <row r="113" spans="1:11" ht="13.5" customHeight="1" thickBot="1">
      <c r="A113" s="5"/>
      <c r="B113" s="13"/>
      <c r="C113" s="21"/>
      <c r="D113" s="359"/>
      <c r="E113" s="360"/>
      <c r="F113" s="339"/>
      <c r="G113" s="7"/>
      <c r="H113" s="359"/>
      <c r="I113" s="360"/>
      <c r="J113" s="339"/>
      <c r="K113" s="7"/>
    </row>
    <row r="114" spans="1:11" ht="13.5" thickBot="1">
      <c r="A114" s="5"/>
      <c r="B114" s="18" t="s">
        <v>49</v>
      </c>
      <c r="C114" s="27"/>
      <c r="D114" s="414">
        <f>SUM(D103:D113)</f>
        <v>0</v>
      </c>
      <c r="E114" s="415"/>
      <c r="F114" s="23"/>
      <c r="G114" s="7"/>
      <c r="H114" s="414">
        <f>SUM(H103:H113)</f>
        <v>0</v>
      </c>
      <c r="I114" s="415"/>
      <c r="J114" s="23"/>
      <c r="K114" s="7"/>
    </row>
    <row r="115" spans="1:11" ht="3.75" customHeight="1" thickBot="1">
      <c r="A115" s="5"/>
      <c r="B115" s="177"/>
      <c r="C115" s="178"/>
      <c r="D115" s="179"/>
      <c r="E115" s="179"/>
      <c r="F115" s="179"/>
      <c r="G115" s="33"/>
      <c r="H115" s="179"/>
      <c r="I115" s="179"/>
      <c r="J115" s="179"/>
      <c r="K115" s="7"/>
    </row>
    <row r="116" spans="1:11" ht="26.25" thickBot="1">
      <c r="A116" s="5"/>
      <c r="B116" s="255" t="s">
        <v>50</v>
      </c>
      <c r="C116" s="1"/>
      <c r="D116" s="357" t="s">
        <v>113</v>
      </c>
      <c r="E116" s="358"/>
      <c r="F116" s="20" t="s">
        <v>5</v>
      </c>
      <c r="G116" s="7"/>
      <c r="H116" s="357" t="s">
        <v>113</v>
      </c>
      <c r="I116" s="358"/>
      <c r="J116" s="20" t="s">
        <v>5</v>
      </c>
      <c r="K116" s="7"/>
    </row>
    <row r="117" spans="1:11" ht="12.75" customHeight="1">
      <c r="A117" s="5"/>
      <c r="B117" s="17"/>
      <c r="C117" s="21"/>
      <c r="D117" s="391"/>
      <c r="E117" s="392"/>
      <c r="F117" s="337">
        <f>IF(D128=0,"",D128/D130)</f>
      </c>
      <c r="G117" s="7"/>
      <c r="H117" s="391"/>
      <c r="I117" s="392"/>
      <c r="J117" s="337">
        <f>IF(H128=0,"",H128/H130)</f>
      </c>
      <c r="K117" s="7"/>
    </row>
    <row r="118" spans="1:11" ht="12.75" customHeight="1">
      <c r="A118" s="5"/>
      <c r="B118" s="11"/>
      <c r="C118" s="21"/>
      <c r="D118" s="359"/>
      <c r="E118" s="360"/>
      <c r="F118" s="338"/>
      <c r="G118" s="7"/>
      <c r="H118" s="359"/>
      <c r="I118" s="360"/>
      <c r="J118" s="338"/>
      <c r="K118" s="7"/>
    </row>
    <row r="119" spans="1:11" ht="12.75" customHeight="1">
      <c r="A119" s="5"/>
      <c r="B119" s="11"/>
      <c r="C119" s="21"/>
      <c r="D119" s="359"/>
      <c r="E119" s="360"/>
      <c r="F119" s="338"/>
      <c r="G119" s="7"/>
      <c r="H119" s="359"/>
      <c r="I119" s="360"/>
      <c r="J119" s="338"/>
      <c r="K119" s="7"/>
    </row>
    <row r="120" spans="1:11" ht="12.75" customHeight="1">
      <c r="A120" s="5"/>
      <c r="B120" s="11"/>
      <c r="C120" s="21"/>
      <c r="D120" s="359"/>
      <c r="E120" s="360"/>
      <c r="F120" s="338"/>
      <c r="G120" s="7"/>
      <c r="H120" s="359"/>
      <c r="I120" s="360"/>
      <c r="J120" s="338"/>
      <c r="K120" s="7"/>
    </row>
    <row r="121" spans="1:11" ht="12.75" customHeight="1">
      <c r="A121" s="5"/>
      <c r="B121" s="11"/>
      <c r="C121" s="21"/>
      <c r="D121" s="359"/>
      <c r="E121" s="360"/>
      <c r="F121" s="338"/>
      <c r="G121" s="7"/>
      <c r="H121" s="359"/>
      <c r="I121" s="360"/>
      <c r="J121" s="338"/>
      <c r="K121" s="7"/>
    </row>
    <row r="122" spans="1:11" ht="12.75" customHeight="1">
      <c r="A122" s="5"/>
      <c r="B122" s="11"/>
      <c r="C122" s="21"/>
      <c r="D122" s="359"/>
      <c r="E122" s="360"/>
      <c r="F122" s="338"/>
      <c r="G122" s="7"/>
      <c r="H122" s="359"/>
      <c r="I122" s="360"/>
      <c r="J122" s="338"/>
      <c r="K122" s="7"/>
    </row>
    <row r="123" spans="1:11" ht="12.75" customHeight="1">
      <c r="A123" s="5"/>
      <c r="B123" s="11"/>
      <c r="C123" s="21"/>
      <c r="D123" s="359"/>
      <c r="E123" s="360"/>
      <c r="F123" s="338"/>
      <c r="G123" s="7"/>
      <c r="H123" s="359"/>
      <c r="I123" s="360"/>
      <c r="J123" s="338"/>
      <c r="K123" s="7"/>
    </row>
    <row r="124" spans="1:11" ht="12.75" customHeight="1">
      <c r="A124" s="5"/>
      <c r="B124" s="11"/>
      <c r="C124" s="21"/>
      <c r="D124" s="359"/>
      <c r="E124" s="360"/>
      <c r="F124" s="338"/>
      <c r="G124" s="7"/>
      <c r="H124" s="359"/>
      <c r="I124" s="360"/>
      <c r="J124" s="338"/>
      <c r="K124" s="7"/>
    </row>
    <row r="125" spans="1:11" ht="12.75" customHeight="1">
      <c r="A125" s="5"/>
      <c r="B125" s="11"/>
      <c r="C125" s="21"/>
      <c r="D125" s="359"/>
      <c r="E125" s="360"/>
      <c r="F125" s="338"/>
      <c r="G125" s="7"/>
      <c r="H125" s="359"/>
      <c r="I125" s="360"/>
      <c r="J125" s="338"/>
      <c r="K125" s="7"/>
    </row>
    <row r="126" spans="1:11" ht="12.75" customHeight="1">
      <c r="A126" s="5"/>
      <c r="B126" s="11"/>
      <c r="C126" s="21"/>
      <c r="D126" s="359"/>
      <c r="E126" s="360"/>
      <c r="F126" s="338"/>
      <c r="G126" s="7"/>
      <c r="H126" s="359"/>
      <c r="I126" s="360"/>
      <c r="J126" s="338"/>
      <c r="K126" s="7"/>
    </row>
    <row r="127" spans="1:11" ht="13.5" customHeight="1" thickBot="1">
      <c r="A127" s="5"/>
      <c r="B127" s="13"/>
      <c r="C127" s="21"/>
      <c r="D127" s="359"/>
      <c r="E127" s="360"/>
      <c r="F127" s="339"/>
      <c r="G127" s="7"/>
      <c r="H127" s="359"/>
      <c r="I127" s="360"/>
      <c r="J127" s="339"/>
      <c r="K127" s="7"/>
    </row>
    <row r="128" spans="1:11" ht="13.5" customHeight="1" thickBot="1">
      <c r="A128" s="5"/>
      <c r="B128" s="18" t="s">
        <v>51</v>
      </c>
      <c r="C128" s="27"/>
      <c r="D128" s="414">
        <f>SUM(D117:D127)</f>
        <v>0</v>
      </c>
      <c r="E128" s="415"/>
      <c r="F128" s="23"/>
      <c r="G128" s="28"/>
      <c r="H128" s="414">
        <f>SUM(H117:H127)</f>
        <v>0</v>
      </c>
      <c r="I128" s="415"/>
      <c r="J128" s="23"/>
      <c r="K128" s="5"/>
    </row>
    <row r="129" spans="1:11" ht="3.75" customHeight="1" thickBot="1">
      <c r="A129" s="5"/>
      <c r="B129" s="189"/>
      <c r="C129" s="190"/>
      <c r="D129" s="191"/>
      <c r="E129" s="191"/>
      <c r="F129" s="191"/>
      <c r="G129" s="192"/>
      <c r="H129" s="191"/>
      <c r="I129" s="191"/>
      <c r="J129" s="191"/>
      <c r="K129" s="5"/>
    </row>
    <row r="130" spans="1:11" ht="12.75">
      <c r="A130" s="5"/>
      <c r="B130" s="25" t="s">
        <v>52</v>
      </c>
      <c r="C130" s="1"/>
      <c r="D130" s="416">
        <f>D28+D39+D50+D62+D74+D89+D100+D114+D128</f>
        <v>2089</v>
      </c>
      <c r="E130" s="417"/>
      <c r="F130" s="168"/>
      <c r="G130" s="7"/>
      <c r="H130" s="416">
        <f>H28+H39+H50+H62+H74+H89+H100+H114+H128</f>
        <v>2055</v>
      </c>
      <c r="I130" s="417"/>
      <c r="J130" s="168"/>
      <c r="K130" s="5"/>
    </row>
    <row r="131" spans="1:11" ht="6" customHeight="1">
      <c r="A131" s="5"/>
      <c r="B131" s="26"/>
      <c r="C131" s="21"/>
      <c r="D131" s="361"/>
      <c r="E131" s="362"/>
      <c r="F131" s="169"/>
      <c r="G131" s="7"/>
      <c r="H131" s="361"/>
      <c r="I131" s="362"/>
      <c r="J131" s="169"/>
      <c r="K131" s="7"/>
    </row>
    <row r="132" spans="1:11" ht="13.5" thickBot="1">
      <c r="A132" s="5"/>
      <c r="B132" s="249" t="s">
        <v>53</v>
      </c>
      <c r="C132" s="27"/>
      <c r="D132" s="418">
        <f>D11-D130</f>
        <v>111</v>
      </c>
      <c r="E132" s="419"/>
      <c r="F132" s="170"/>
      <c r="G132" s="28"/>
      <c r="H132" s="418">
        <f>H11-H130</f>
        <v>145</v>
      </c>
      <c r="I132" s="419"/>
      <c r="J132" s="170"/>
      <c r="K132" s="7"/>
    </row>
    <row r="133" spans="1:11" ht="3.75" customHeight="1" thickBot="1">
      <c r="A133" s="27"/>
      <c r="B133" s="22"/>
      <c r="C133" s="2"/>
      <c r="D133" s="2"/>
      <c r="E133" s="2"/>
      <c r="F133" s="2"/>
      <c r="G133" s="2"/>
      <c r="H133" s="2"/>
      <c r="I133" s="2"/>
      <c r="J133" s="2"/>
      <c r="K133" s="28"/>
    </row>
    <row r="134" spans="1:11" ht="7.5" customHeight="1" thickBo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44"/>
    </row>
    <row r="135" spans="1:11" ht="3.75" customHeight="1" thickBot="1">
      <c r="A135" s="1"/>
      <c r="B135" s="2"/>
      <c r="C135" s="31"/>
      <c r="D135" s="2"/>
      <c r="E135" s="2"/>
      <c r="F135" s="2"/>
      <c r="G135" s="31"/>
      <c r="H135" s="2"/>
      <c r="I135" s="2"/>
      <c r="J135" s="2"/>
      <c r="K135" s="3"/>
    </row>
    <row r="136" spans="1:11" ht="12.75" customHeight="1">
      <c r="A136" s="21"/>
      <c r="B136" s="180" t="s">
        <v>132</v>
      </c>
      <c r="C136" s="7"/>
      <c r="D136" s="340" t="s">
        <v>135</v>
      </c>
      <c r="E136" s="341"/>
      <c r="F136" s="342"/>
      <c r="G136" s="7"/>
      <c r="H136" s="340" t="s">
        <v>135</v>
      </c>
      <c r="I136" s="341"/>
      <c r="J136" s="342"/>
      <c r="K136" s="7"/>
    </row>
    <row r="137" spans="1:11" ht="12.75" customHeight="1">
      <c r="A137" s="21"/>
      <c r="B137" s="181" t="s">
        <v>142</v>
      </c>
      <c r="C137" s="7"/>
      <c r="D137" s="354">
        <f>IF((D11+E11)=0,"",D11+E11)</f>
        <v>2200</v>
      </c>
      <c r="E137" s="355"/>
      <c r="F137" s="356"/>
      <c r="G137" s="7"/>
      <c r="H137" s="354">
        <f>IF((H11+I11)=0,"",H11+I11)</f>
        <v>2200</v>
      </c>
      <c r="I137" s="355"/>
      <c r="J137" s="356"/>
      <c r="K137" s="7"/>
    </row>
    <row r="138" spans="1:11" ht="12.75" customHeight="1">
      <c r="A138" s="21"/>
      <c r="B138" s="181" t="s">
        <v>143</v>
      </c>
      <c r="C138" s="7"/>
      <c r="D138" s="387">
        <f>IF((D130+E130)=0,"",D130+E130)</f>
        <v>2089</v>
      </c>
      <c r="E138" s="388"/>
      <c r="F138" s="389"/>
      <c r="G138" s="7"/>
      <c r="H138" s="387">
        <f>IF((H130+I130)=0,"",H130+I130)</f>
        <v>2055</v>
      </c>
      <c r="I138" s="388"/>
      <c r="J138" s="389"/>
      <c r="K138" s="7"/>
    </row>
    <row r="139" spans="1:11" ht="13.5" customHeight="1" thickBot="1">
      <c r="A139" s="21"/>
      <c r="B139" s="182" t="s">
        <v>102</v>
      </c>
      <c r="C139" s="7"/>
      <c r="D139" s="390">
        <f>IF(D11=0,"",(IF(D130=0,"",(D137-D138))))</f>
        <v>111</v>
      </c>
      <c r="E139" s="383"/>
      <c r="F139" s="384"/>
      <c r="G139" s="7"/>
      <c r="H139" s="390">
        <f>IF(H11=0,"",(IF(H130=0,"",(H137-H138))))</f>
        <v>145</v>
      </c>
      <c r="I139" s="383"/>
      <c r="J139" s="384"/>
      <c r="K139" s="7"/>
    </row>
    <row r="140" spans="1:11" s="30" customFormat="1" ht="9" customHeight="1" thickBot="1">
      <c r="A140" s="5"/>
      <c r="B140" s="183"/>
      <c r="C140" s="7"/>
      <c r="D140" s="32"/>
      <c r="E140" s="29"/>
      <c r="F140" s="34"/>
      <c r="G140" s="7"/>
      <c r="H140" s="32"/>
      <c r="I140" s="29"/>
      <c r="J140" s="34"/>
      <c r="K140" s="7"/>
    </row>
    <row r="141" spans="1:11" s="30" customFormat="1" ht="15.75">
      <c r="A141" s="5"/>
      <c r="B141" s="363" t="s">
        <v>54</v>
      </c>
      <c r="C141" s="7"/>
      <c r="D141" s="348" t="str">
        <f>IF(D139="","",IF(D139&lt;0,"Toma de Conta Informa:",IF(D139=0,"Toma de Conta Informa:","Toma de Conta Informa:")))</f>
        <v>Toma de Conta Informa:</v>
      </c>
      <c r="E141" s="349"/>
      <c r="F141" s="350"/>
      <c r="G141" s="7"/>
      <c r="H141" s="348" t="str">
        <f>IF(H139="","",IF(H139&lt;0,"Toma de Conta Informa:",IF(H139=0,"Toma de Conta Informa:","Toma de Conta Informa:")))</f>
        <v>Toma de Conta Informa:</v>
      </c>
      <c r="I141" s="349"/>
      <c r="J141" s="350"/>
      <c r="K141" s="7"/>
    </row>
    <row r="142" spans="1:11" s="29" customFormat="1" ht="16.5" thickBot="1">
      <c r="A142" s="5"/>
      <c r="B142" s="364"/>
      <c r="C142" s="7"/>
      <c r="D142" s="351" t="str">
        <f>IF(D139="","",IF(D139&lt;0,"Atenção - Resultado Mensal Negativo",IF(D139=0,"Nem Positivo nem Negativo - No Limite","Parabéns - Resultado Mensal Positivo")))</f>
        <v>Parabéns - Resultado Mensal Positivo</v>
      </c>
      <c r="E142" s="352"/>
      <c r="F142" s="353"/>
      <c r="G142" s="7"/>
      <c r="H142" s="351" t="str">
        <f>IF(H139="","",IF(H139&lt;0,"Atenção - Resultado Mensal Negativo",IF(H139=0,"Nem Positivo nem Negativo - No Limite","Parabéns - Resultado Mensal Positivo")))</f>
        <v>Parabéns - Resultado Mensal Positivo</v>
      </c>
      <c r="I142" s="352"/>
      <c r="J142" s="353"/>
      <c r="K142" s="7"/>
    </row>
    <row r="143" spans="1:11" s="30" customFormat="1" ht="3.75" customHeight="1" thickBot="1">
      <c r="A143" s="27"/>
      <c r="B143" s="22"/>
      <c r="C143" s="22"/>
      <c r="D143" s="2"/>
      <c r="E143" s="2"/>
      <c r="F143" s="2"/>
      <c r="G143" s="22"/>
      <c r="H143" s="2"/>
      <c r="I143" s="2"/>
      <c r="J143" s="2"/>
      <c r="K143" s="28"/>
    </row>
    <row r="144" spans="1:11" s="30" customFormat="1" ht="7.5" customHeight="1" thickBot="1">
      <c r="A144" s="35"/>
      <c r="B144" s="29"/>
      <c r="C144" s="29"/>
      <c r="D144" s="29"/>
      <c r="E144" s="29"/>
      <c r="F144" s="44"/>
      <c r="G144" s="44"/>
      <c r="H144" s="44"/>
      <c r="I144" s="29"/>
      <c r="J144" s="29"/>
      <c r="K144" s="35"/>
    </row>
    <row r="145" spans="1:11" s="30" customFormat="1" ht="3.75" customHeight="1" thickBot="1">
      <c r="A145" s="36"/>
      <c r="B145" s="37"/>
      <c r="C145" s="38"/>
      <c r="D145" s="37"/>
      <c r="E145" s="37"/>
      <c r="F145" s="37"/>
      <c r="G145" s="38"/>
      <c r="H145" s="37"/>
      <c r="I145" s="37"/>
      <c r="J145" s="37"/>
      <c r="K145" s="39"/>
    </row>
    <row r="146" spans="1:11" ht="13.5" customHeight="1" thickBot="1">
      <c r="A146" s="21"/>
      <c r="B146" s="184" t="s">
        <v>134</v>
      </c>
      <c r="C146" s="7"/>
      <c r="D146" s="372" t="s">
        <v>55</v>
      </c>
      <c r="E146" s="373"/>
      <c r="F146" s="374"/>
      <c r="G146" s="7"/>
      <c r="H146" s="372" t="s">
        <v>55</v>
      </c>
      <c r="I146" s="373"/>
      <c r="J146" s="374"/>
      <c r="K146" s="7"/>
    </row>
    <row r="147" spans="1:11" s="30" customFormat="1" ht="13.5" customHeight="1" thickBot="1">
      <c r="A147" s="21"/>
      <c r="B147" s="185" t="s">
        <v>56</v>
      </c>
      <c r="C147" s="7"/>
      <c r="D147" s="346">
        <v>0.05</v>
      </c>
      <c r="E147" s="328"/>
      <c r="F147" s="347"/>
      <c r="G147" s="7"/>
      <c r="H147" s="346">
        <v>0.05</v>
      </c>
      <c r="I147" s="328"/>
      <c r="J147" s="347"/>
      <c r="K147" s="7"/>
    </row>
    <row r="148" spans="1:11" s="30" customFormat="1" ht="9" customHeight="1" thickBot="1">
      <c r="A148" s="21"/>
      <c r="B148" s="183"/>
      <c r="C148" s="5"/>
      <c r="D148" s="32"/>
      <c r="E148" s="29"/>
      <c r="F148" s="34"/>
      <c r="G148" s="5"/>
      <c r="H148" s="32"/>
      <c r="I148" s="29"/>
      <c r="J148" s="34"/>
      <c r="K148" s="7"/>
    </row>
    <row r="149" spans="1:11" s="30" customFormat="1" ht="13.5" customHeight="1" thickBot="1">
      <c r="A149" s="21"/>
      <c r="B149" s="206" t="s">
        <v>57</v>
      </c>
      <c r="C149" s="5"/>
      <c r="D149" s="343" t="s">
        <v>58</v>
      </c>
      <c r="E149" s="344"/>
      <c r="F149" s="345"/>
      <c r="G149" s="5"/>
      <c r="H149" s="343" t="s">
        <v>58</v>
      </c>
      <c r="I149" s="344"/>
      <c r="J149" s="345"/>
      <c r="K149" s="7"/>
    </row>
    <row r="150" spans="1:11" ht="12.75" customHeight="1" thickBot="1">
      <c r="A150" s="21"/>
      <c r="B150" s="207" t="s">
        <v>141</v>
      </c>
      <c r="C150" s="5"/>
      <c r="D150" s="379">
        <v>111</v>
      </c>
      <c r="E150" s="380"/>
      <c r="F150" s="381"/>
      <c r="G150" s="5"/>
      <c r="H150" s="379">
        <v>145</v>
      </c>
      <c r="I150" s="380"/>
      <c r="J150" s="381"/>
      <c r="K150" s="7"/>
    </row>
    <row r="151" spans="1:11" ht="3.75" customHeight="1" thickBot="1">
      <c r="A151" s="21"/>
      <c r="B151" s="183"/>
      <c r="C151" s="5"/>
      <c r="D151" s="371"/>
      <c r="E151" s="352"/>
      <c r="F151" s="353"/>
      <c r="G151" s="5"/>
      <c r="H151" s="371"/>
      <c r="I151" s="352"/>
      <c r="J151" s="353"/>
      <c r="K151" s="7"/>
    </row>
    <row r="152" spans="1:11" ht="13.5" customHeight="1" thickBot="1">
      <c r="A152" s="21"/>
      <c r="B152" s="15" t="s">
        <v>93</v>
      </c>
      <c r="C152" s="5"/>
      <c r="D152" s="315">
        <f>IF(D11&lt;=0,0,IF(D139&lt;0,"Resultado Negativo. Não é possível fazer aplicação. ",ROUND((D150/D11),2)))</f>
        <v>0.05</v>
      </c>
      <c r="E152" s="316"/>
      <c r="F152" s="317"/>
      <c r="G152" s="7"/>
      <c r="H152" s="315">
        <f>IF(H11&lt;=0,0,IF(H139&lt;0,"Resultado Negativo. Não é possível fazer aplicação. ",ROUND((H150/H11),2)))</f>
        <v>0.07</v>
      </c>
      <c r="I152" s="316"/>
      <c r="J152" s="317"/>
      <c r="K152" s="7"/>
    </row>
    <row r="153" spans="1:11" ht="9" customHeight="1">
      <c r="A153" s="21"/>
      <c r="B153" s="187"/>
      <c r="C153" s="7"/>
      <c r="D153" s="48"/>
      <c r="E153" s="40"/>
      <c r="F153" s="175"/>
      <c r="G153" s="7"/>
      <c r="H153" s="48"/>
      <c r="I153" s="40"/>
      <c r="J153" s="175"/>
      <c r="K153" s="7"/>
    </row>
    <row r="154" spans="1:11" ht="16.5" customHeight="1" thickBot="1">
      <c r="A154" s="21"/>
      <c r="B154" s="188" t="s">
        <v>59</v>
      </c>
      <c r="C154" s="7"/>
      <c r="D154" s="382" t="str">
        <f>IF(D139&lt;0,"",IF(D150&lt;=0,"",IF(D152&lt;D147,"Atenção - Meta não cumprida","Parabéns - Meta cumprida")))</f>
        <v>Parabéns - Meta cumprida</v>
      </c>
      <c r="E154" s="383"/>
      <c r="F154" s="384"/>
      <c r="G154" s="7"/>
      <c r="H154" s="382" t="str">
        <f>IF(H139&lt;0,"",IF(H150&lt;=0,"",IF(H152&lt;H147,"Atenção - Meta não cumprida","Parabéns - Meta cumprida")))</f>
        <v>Parabéns - Meta cumprida</v>
      </c>
      <c r="I154" s="383"/>
      <c r="J154" s="384"/>
      <c r="K154" s="7"/>
    </row>
    <row r="155" spans="1:11" ht="3.75" customHeight="1" thickBot="1">
      <c r="A155" s="27"/>
      <c r="B155" s="41"/>
      <c r="C155" s="22"/>
      <c r="D155" s="41"/>
      <c r="E155" s="41"/>
      <c r="F155" s="42"/>
      <c r="G155" s="22"/>
      <c r="H155" s="41"/>
      <c r="I155" s="41"/>
      <c r="J155" s="42"/>
      <c r="K155" s="28"/>
    </row>
    <row r="156" spans="1:11" ht="7.5" customHeight="1" thickBot="1">
      <c r="A156" s="35"/>
      <c r="B156" s="43"/>
      <c r="C156" s="44"/>
      <c r="D156" s="43"/>
      <c r="E156" s="43"/>
      <c r="F156" s="43"/>
      <c r="G156" s="44"/>
      <c r="H156" s="43"/>
      <c r="I156" s="43"/>
      <c r="J156" s="43"/>
      <c r="K156" s="35"/>
    </row>
    <row r="157" spans="1:11" ht="3.75" customHeight="1" thickBot="1">
      <c r="A157" s="1"/>
      <c r="B157" s="31"/>
      <c r="C157" s="31"/>
      <c r="D157" s="2"/>
      <c r="E157" s="2"/>
      <c r="F157" s="2"/>
      <c r="G157" s="31"/>
      <c r="H157" s="2"/>
      <c r="I157" s="2"/>
      <c r="J157" s="2"/>
      <c r="K157" s="3"/>
    </row>
    <row r="158" spans="1:11" ht="12.75" customHeight="1">
      <c r="A158" s="5"/>
      <c r="B158" s="368" t="s">
        <v>146</v>
      </c>
      <c r="C158" s="5"/>
      <c r="D158" s="45"/>
      <c r="E158" s="46"/>
      <c r="F158" s="47"/>
      <c r="G158" s="7"/>
      <c r="H158" s="45"/>
      <c r="I158" s="46"/>
      <c r="J158" s="47"/>
      <c r="K158" s="7"/>
    </row>
    <row r="159" spans="1:11" ht="12.75" customHeight="1">
      <c r="A159" s="5"/>
      <c r="B159" s="369"/>
      <c r="C159" s="5"/>
      <c r="D159" s="48"/>
      <c r="E159" s="40"/>
      <c r="F159" s="49"/>
      <c r="G159" s="7"/>
      <c r="H159" s="48"/>
      <c r="I159" s="40"/>
      <c r="J159" s="49"/>
      <c r="K159" s="7"/>
    </row>
    <row r="160" spans="1:11" ht="12.75" customHeight="1">
      <c r="A160" s="5"/>
      <c r="B160" s="369"/>
      <c r="C160" s="5"/>
      <c r="D160" s="48"/>
      <c r="E160" s="40"/>
      <c r="F160" s="49"/>
      <c r="G160" s="7"/>
      <c r="H160" s="48"/>
      <c r="I160" s="40"/>
      <c r="J160" s="49"/>
      <c r="K160" s="7"/>
    </row>
    <row r="161" spans="1:11" ht="12.75" customHeight="1">
      <c r="A161" s="5"/>
      <c r="B161" s="369"/>
      <c r="C161" s="5"/>
      <c r="D161" s="48" t="s">
        <v>4</v>
      </c>
      <c r="E161" s="40">
        <f>D28</f>
        <v>899</v>
      </c>
      <c r="F161" s="49"/>
      <c r="G161" s="7"/>
      <c r="H161" s="48" t="s">
        <v>4</v>
      </c>
      <c r="I161" s="40">
        <f>H28</f>
        <v>895</v>
      </c>
      <c r="J161" s="49"/>
      <c r="K161" s="7"/>
    </row>
    <row r="162" spans="1:11" ht="12.75" customHeight="1">
      <c r="A162" s="5"/>
      <c r="B162" s="369"/>
      <c r="C162" s="5"/>
      <c r="D162" s="48" t="s">
        <v>17</v>
      </c>
      <c r="E162" s="40">
        <f>D39</f>
        <v>820</v>
      </c>
      <c r="F162" s="49"/>
      <c r="G162" s="7"/>
      <c r="H162" s="48" t="s">
        <v>17</v>
      </c>
      <c r="I162" s="40">
        <f>H39</f>
        <v>790</v>
      </c>
      <c r="J162" s="49"/>
      <c r="K162" s="7"/>
    </row>
    <row r="163" spans="1:11" ht="12.75" customHeight="1">
      <c r="A163" s="5"/>
      <c r="B163" s="369"/>
      <c r="C163" s="5"/>
      <c r="D163" s="48" t="s">
        <v>21</v>
      </c>
      <c r="E163" s="40">
        <f>D50</f>
        <v>0</v>
      </c>
      <c r="F163" s="49"/>
      <c r="G163" s="7"/>
      <c r="H163" s="48" t="s">
        <v>21</v>
      </c>
      <c r="I163" s="40">
        <f>H50</f>
        <v>0</v>
      </c>
      <c r="J163" s="49"/>
      <c r="K163" s="7"/>
    </row>
    <row r="164" spans="1:11" ht="12.75" customHeight="1">
      <c r="A164" s="5"/>
      <c r="B164" s="369"/>
      <c r="C164" s="5"/>
      <c r="D164" s="48" t="s">
        <v>99</v>
      </c>
      <c r="E164" s="40">
        <f>D62</f>
        <v>0</v>
      </c>
      <c r="F164" s="49"/>
      <c r="G164" s="7"/>
      <c r="H164" s="48" t="s">
        <v>99</v>
      </c>
      <c r="I164" s="40">
        <f>H62</f>
        <v>0</v>
      </c>
      <c r="J164" s="49"/>
      <c r="K164" s="7"/>
    </row>
    <row r="165" spans="1:11" ht="12.75" customHeight="1">
      <c r="A165" s="5"/>
      <c r="B165" s="369"/>
      <c r="C165" s="5"/>
      <c r="D165" s="48" t="s">
        <v>60</v>
      </c>
      <c r="E165" s="40">
        <f>D74</f>
        <v>50</v>
      </c>
      <c r="F165" s="49"/>
      <c r="G165" s="7"/>
      <c r="H165" s="48" t="s">
        <v>60</v>
      </c>
      <c r="I165" s="40">
        <f>H74</f>
        <v>50</v>
      </c>
      <c r="J165" s="49"/>
      <c r="K165" s="7"/>
    </row>
    <row r="166" spans="1:11" ht="12.75" customHeight="1">
      <c r="A166" s="5"/>
      <c r="B166" s="369"/>
      <c r="C166" s="5"/>
      <c r="D166" s="48" t="s">
        <v>100</v>
      </c>
      <c r="E166" s="40">
        <f>D89</f>
        <v>200</v>
      </c>
      <c r="F166" s="49"/>
      <c r="G166" s="7"/>
      <c r="H166" s="48" t="s">
        <v>100</v>
      </c>
      <c r="I166" s="40">
        <f>H89</f>
        <v>200</v>
      </c>
      <c r="J166" s="49"/>
      <c r="K166" s="7"/>
    </row>
    <row r="167" spans="1:11" ht="12.75" customHeight="1">
      <c r="A167" s="5"/>
      <c r="B167" s="369"/>
      <c r="C167" s="5"/>
      <c r="D167" s="48" t="s">
        <v>44</v>
      </c>
      <c r="E167" s="40">
        <f>D100</f>
        <v>120</v>
      </c>
      <c r="F167" s="49"/>
      <c r="G167" s="7"/>
      <c r="H167" s="48" t="s">
        <v>44</v>
      </c>
      <c r="I167" s="40">
        <f>H100</f>
        <v>120</v>
      </c>
      <c r="J167" s="49"/>
      <c r="K167" s="7"/>
    </row>
    <row r="168" spans="1:11" ht="12.75" customHeight="1">
      <c r="A168" s="5"/>
      <c r="B168" s="369"/>
      <c r="C168" s="5"/>
      <c r="D168" s="48" t="s">
        <v>95</v>
      </c>
      <c r="E168" s="40">
        <f>D114</f>
        <v>0</v>
      </c>
      <c r="F168" s="49"/>
      <c r="G168" s="7"/>
      <c r="H168" s="48" t="s">
        <v>95</v>
      </c>
      <c r="I168" s="40">
        <f>H114</f>
        <v>0</v>
      </c>
      <c r="J168" s="49"/>
      <c r="K168" s="7"/>
    </row>
    <row r="169" spans="1:11" ht="12.75" customHeight="1">
      <c r="A169" s="5"/>
      <c r="B169" s="369"/>
      <c r="C169" s="5"/>
      <c r="D169" s="48" t="s">
        <v>61</v>
      </c>
      <c r="E169" s="40">
        <f>D128</f>
        <v>0</v>
      </c>
      <c r="F169" s="49"/>
      <c r="G169" s="7"/>
      <c r="H169" s="48" t="s">
        <v>61</v>
      </c>
      <c r="I169" s="40">
        <f>H128</f>
        <v>0</v>
      </c>
      <c r="J169" s="49"/>
      <c r="K169" s="7"/>
    </row>
    <row r="170" spans="1:11" ht="12.75" customHeight="1">
      <c r="A170" s="5"/>
      <c r="B170" s="369"/>
      <c r="C170" s="5"/>
      <c r="D170" s="48"/>
      <c r="E170" s="40"/>
      <c r="F170" s="49"/>
      <c r="G170" s="7"/>
      <c r="H170" s="48"/>
      <c r="I170" s="40"/>
      <c r="J170" s="49"/>
      <c r="K170" s="7"/>
    </row>
    <row r="171" spans="1:11" ht="13.5" customHeight="1" thickBot="1">
      <c r="A171" s="5"/>
      <c r="B171" s="370"/>
      <c r="C171" s="5"/>
      <c r="D171" s="50"/>
      <c r="E171" s="51"/>
      <c r="F171" s="52"/>
      <c r="G171" s="7"/>
      <c r="H171" s="50"/>
      <c r="I171" s="51"/>
      <c r="J171" s="51"/>
      <c r="K171" s="5"/>
    </row>
    <row r="172" spans="1:11" ht="3.75" customHeight="1" thickBot="1">
      <c r="A172" s="5"/>
      <c r="B172" s="53"/>
      <c r="C172" s="5"/>
      <c r="D172" s="40"/>
      <c r="E172" s="40"/>
      <c r="F172" s="40"/>
      <c r="G172" s="5"/>
      <c r="H172" s="40"/>
      <c r="I172" s="40"/>
      <c r="J172" s="40"/>
      <c r="K172" s="5"/>
    </row>
    <row r="173" spans="1:11" ht="13.5" customHeight="1" thickBot="1">
      <c r="A173" s="5"/>
      <c r="B173" s="365" t="s">
        <v>133</v>
      </c>
      <c r="C173" s="5"/>
      <c r="D173" s="372" t="s">
        <v>92</v>
      </c>
      <c r="E173" s="378"/>
      <c r="F173" s="326"/>
      <c r="G173" s="7"/>
      <c r="H173" s="372" t="s">
        <v>92</v>
      </c>
      <c r="I173" s="378"/>
      <c r="J173" s="378"/>
      <c r="K173" s="5"/>
    </row>
    <row r="174" spans="1:11" ht="12.75" customHeight="1">
      <c r="A174" s="5"/>
      <c r="B174" s="366"/>
      <c r="C174" s="5"/>
      <c r="D174" s="428">
        <f>'Mai - Jun'!H178</f>
        <v>0</v>
      </c>
      <c r="E174" s="429"/>
      <c r="F174" s="54" t="s">
        <v>123</v>
      </c>
      <c r="G174" s="7"/>
      <c r="H174" s="428">
        <f>D178</f>
        <v>0</v>
      </c>
      <c r="I174" s="429"/>
      <c r="J174" s="194" t="s">
        <v>62</v>
      </c>
      <c r="K174" s="5"/>
    </row>
    <row r="175" spans="1:11" ht="12.75" customHeight="1">
      <c r="A175" s="5"/>
      <c r="B175" s="366"/>
      <c r="C175" s="5"/>
      <c r="D175" s="320">
        <v>0</v>
      </c>
      <c r="E175" s="321"/>
      <c r="F175" s="55" t="s">
        <v>63</v>
      </c>
      <c r="G175" s="7"/>
      <c r="H175" s="320">
        <v>0</v>
      </c>
      <c r="I175" s="321"/>
      <c r="J175" s="195" t="s">
        <v>63</v>
      </c>
      <c r="K175" s="5"/>
    </row>
    <row r="176" spans="1:11" ht="12.75" customHeight="1">
      <c r="A176" s="5"/>
      <c r="B176" s="366"/>
      <c r="C176" s="5"/>
      <c r="D176" s="420">
        <v>0</v>
      </c>
      <c r="E176" s="421"/>
      <c r="F176" s="55" t="s">
        <v>64</v>
      </c>
      <c r="G176" s="7"/>
      <c r="H176" s="420">
        <v>0</v>
      </c>
      <c r="I176" s="421"/>
      <c r="J176" s="195" t="s">
        <v>64</v>
      </c>
      <c r="K176" s="5"/>
    </row>
    <row r="177" spans="1:11" ht="12.75" customHeight="1">
      <c r="A177" s="5"/>
      <c r="B177" s="366"/>
      <c r="C177" s="5"/>
      <c r="D177" s="320">
        <v>0</v>
      </c>
      <c r="E177" s="321"/>
      <c r="F177" s="55" t="s">
        <v>65</v>
      </c>
      <c r="G177" s="7"/>
      <c r="H177" s="320">
        <v>0</v>
      </c>
      <c r="I177" s="321"/>
      <c r="J177" s="195" t="s">
        <v>65</v>
      </c>
      <c r="K177" s="5"/>
    </row>
    <row r="178" spans="1:11" ht="13.5" customHeight="1" thickBot="1">
      <c r="A178" s="5"/>
      <c r="B178" s="366"/>
      <c r="C178" s="5"/>
      <c r="D178" s="313">
        <f>D174+D175-D176+D177</f>
        <v>0</v>
      </c>
      <c r="E178" s="314"/>
      <c r="F178" s="56" t="s">
        <v>66</v>
      </c>
      <c r="G178" s="7"/>
      <c r="H178" s="313">
        <f>H174+H175-H176+H177</f>
        <v>0</v>
      </c>
      <c r="I178" s="314"/>
      <c r="J178" s="196" t="s">
        <v>66</v>
      </c>
      <c r="K178" s="5"/>
    </row>
    <row r="179" spans="1:11" ht="7.5" customHeight="1" thickBot="1">
      <c r="A179" s="5"/>
      <c r="B179" s="366"/>
      <c r="C179" s="5"/>
      <c r="D179" s="48"/>
      <c r="E179" s="40"/>
      <c r="F179" s="49"/>
      <c r="G179" s="7"/>
      <c r="H179" s="48"/>
      <c r="I179" s="40"/>
      <c r="J179" s="40"/>
      <c r="K179" s="5"/>
    </row>
    <row r="180" spans="1:11" ht="13.5" customHeight="1" thickBot="1">
      <c r="A180" s="5"/>
      <c r="B180" s="367"/>
      <c r="C180" s="5"/>
      <c r="D180" s="325">
        <f>D178+E178</f>
        <v>0</v>
      </c>
      <c r="E180" s="326"/>
      <c r="F180" s="193" t="s">
        <v>67</v>
      </c>
      <c r="G180" s="5"/>
      <c r="H180" s="325">
        <f>H178+I178</f>
        <v>0</v>
      </c>
      <c r="I180" s="326"/>
      <c r="J180" s="193" t="s">
        <v>67</v>
      </c>
      <c r="K180" s="5"/>
    </row>
    <row r="181" spans="1:11" ht="3.75" customHeight="1" thickBot="1">
      <c r="A181" s="5"/>
      <c r="B181" s="172"/>
      <c r="C181" s="5"/>
      <c r="D181" s="40"/>
      <c r="E181" s="40"/>
      <c r="F181" s="40"/>
      <c r="G181" s="5"/>
      <c r="H181" s="40"/>
      <c r="I181" s="40"/>
      <c r="J181" s="40"/>
      <c r="K181" s="5"/>
    </row>
    <row r="182" spans="1:11" ht="13.5" customHeight="1" thickBot="1">
      <c r="A182" s="5"/>
      <c r="B182" s="375" t="s">
        <v>136</v>
      </c>
      <c r="C182" s="5"/>
      <c r="D182" s="327" t="s">
        <v>138</v>
      </c>
      <c r="E182" s="328"/>
      <c r="F182" s="328"/>
      <c r="G182" s="5"/>
      <c r="H182" s="327" t="s">
        <v>138</v>
      </c>
      <c r="I182" s="328"/>
      <c r="J182" s="328"/>
      <c r="K182" s="5"/>
    </row>
    <row r="183" spans="1:11" ht="12.75" customHeight="1">
      <c r="A183" s="5"/>
      <c r="B183" s="376"/>
      <c r="C183" s="5"/>
      <c r="D183" s="428">
        <f>'Mai - Jun'!H187</f>
        <v>0</v>
      </c>
      <c r="E183" s="429"/>
      <c r="F183" s="194" t="s">
        <v>123</v>
      </c>
      <c r="G183" s="5"/>
      <c r="H183" s="428">
        <f>D187</f>
        <v>0</v>
      </c>
      <c r="I183" s="429"/>
      <c r="J183" s="194" t="s">
        <v>62</v>
      </c>
      <c r="K183" s="5"/>
    </row>
    <row r="184" spans="1:11" ht="12.75" customHeight="1">
      <c r="A184" s="5"/>
      <c r="B184" s="376"/>
      <c r="C184" s="5"/>
      <c r="D184" s="320">
        <v>0</v>
      </c>
      <c r="E184" s="321"/>
      <c r="F184" s="55" t="s">
        <v>63</v>
      </c>
      <c r="G184" s="7"/>
      <c r="H184" s="320">
        <v>0</v>
      </c>
      <c r="I184" s="321"/>
      <c r="J184" s="55" t="s">
        <v>63</v>
      </c>
      <c r="K184" s="7"/>
    </row>
    <row r="185" spans="1:11" ht="12.75" customHeight="1">
      <c r="A185" s="5"/>
      <c r="B185" s="376"/>
      <c r="C185" s="5"/>
      <c r="D185" s="420">
        <v>0</v>
      </c>
      <c r="E185" s="421"/>
      <c r="F185" s="55" t="s">
        <v>64</v>
      </c>
      <c r="G185" s="7"/>
      <c r="H185" s="420">
        <v>0</v>
      </c>
      <c r="I185" s="421"/>
      <c r="J185" s="55" t="s">
        <v>64</v>
      </c>
      <c r="K185" s="5"/>
    </row>
    <row r="186" spans="1:11" ht="12.75" customHeight="1">
      <c r="A186" s="5"/>
      <c r="B186" s="376"/>
      <c r="C186" s="5"/>
      <c r="D186" s="320">
        <v>0</v>
      </c>
      <c r="E186" s="321"/>
      <c r="F186" s="55" t="s">
        <v>65</v>
      </c>
      <c r="G186" s="7"/>
      <c r="H186" s="320">
        <v>0</v>
      </c>
      <c r="I186" s="321"/>
      <c r="J186" s="55" t="s">
        <v>65</v>
      </c>
      <c r="K186" s="5"/>
    </row>
    <row r="187" spans="1:11" ht="13.5" customHeight="1" thickBot="1">
      <c r="A187" s="5"/>
      <c r="B187" s="376"/>
      <c r="C187" s="5"/>
      <c r="D187" s="313">
        <f>D183+D184-D185+D186</f>
        <v>0</v>
      </c>
      <c r="E187" s="314"/>
      <c r="F187" s="56" t="s">
        <v>66</v>
      </c>
      <c r="G187" s="7"/>
      <c r="H187" s="313">
        <f>H183+H184-H185+H186</f>
        <v>0</v>
      </c>
      <c r="I187" s="314"/>
      <c r="J187" s="56" t="s">
        <v>66</v>
      </c>
      <c r="K187" s="5"/>
    </row>
    <row r="188" spans="1:11" ht="7.5" customHeight="1" thickBot="1">
      <c r="A188" s="5"/>
      <c r="B188" s="376"/>
      <c r="C188" s="5"/>
      <c r="D188" s="40"/>
      <c r="E188" s="40"/>
      <c r="F188" s="49"/>
      <c r="G188" s="7"/>
      <c r="H188" s="40"/>
      <c r="I188" s="40"/>
      <c r="J188" s="49"/>
      <c r="K188" s="5"/>
    </row>
    <row r="189" spans="1:11" ht="13.5" customHeight="1" thickBot="1">
      <c r="A189" s="5"/>
      <c r="B189" s="377"/>
      <c r="C189" s="5"/>
      <c r="D189" s="325">
        <f>D187+E187</f>
        <v>0</v>
      </c>
      <c r="E189" s="326"/>
      <c r="F189" s="58" t="s">
        <v>67</v>
      </c>
      <c r="G189" s="7"/>
      <c r="H189" s="325">
        <f>H187+I187</f>
        <v>0</v>
      </c>
      <c r="I189" s="326"/>
      <c r="J189" s="58" t="s">
        <v>67</v>
      </c>
      <c r="K189" s="5"/>
    </row>
    <row r="190" spans="1:11" ht="3.75" customHeight="1" thickBot="1">
      <c r="A190" s="5"/>
      <c r="B190" s="173"/>
      <c r="C190" s="174"/>
      <c r="D190" s="40"/>
      <c r="E190" s="40"/>
      <c r="F190" s="46"/>
      <c r="G190" s="174"/>
      <c r="H190" s="40"/>
      <c r="I190" s="40"/>
      <c r="J190" s="47"/>
      <c r="K190" s="5"/>
    </row>
    <row r="191" spans="1:11" ht="12.75" customHeight="1">
      <c r="A191" s="5"/>
      <c r="B191" s="322" t="s">
        <v>124</v>
      </c>
      <c r="C191" s="6"/>
      <c r="D191" s="304"/>
      <c r="E191" s="305"/>
      <c r="F191" s="305"/>
      <c r="G191" s="6"/>
      <c r="H191" s="298" t="s">
        <v>139</v>
      </c>
      <c r="I191" s="298"/>
      <c r="J191" s="299"/>
      <c r="K191" s="5"/>
    </row>
    <row r="192" spans="1:11" ht="12.75" customHeight="1">
      <c r="A192" s="5"/>
      <c r="B192" s="323"/>
      <c r="C192" s="5"/>
      <c r="D192" s="306"/>
      <c r="E192" s="307"/>
      <c r="F192" s="307"/>
      <c r="G192" s="5"/>
      <c r="H192" s="300"/>
      <c r="I192" s="300"/>
      <c r="J192" s="301"/>
      <c r="K192" s="5"/>
    </row>
    <row r="193" spans="1:11" ht="12.75" customHeight="1">
      <c r="A193" s="5"/>
      <c r="B193" s="323"/>
      <c r="C193" s="5"/>
      <c r="D193" s="306"/>
      <c r="E193" s="307"/>
      <c r="F193" s="307"/>
      <c r="G193" s="5"/>
      <c r="H193" s="300"/>
      <c r="I193" s="300"/>
      <c r="J193" s="301"/>
      <c r="K193" s="5"/>
    </row>
    <row r="194" spans="1:11" ht="12.75" customHeight="1">
      <c r="A194" s="5"/>
      <c r="B194" s="323"/>
      <c r="C194" s="5"/>
      <c r="D194" s="306"/>
      <c r="E194" s="307"/>
      <c r="F194" s="307"/>
      <c r="G194" s="5"/>
      <c r="H194" s="300"/>
      <c r="I194" s="300"/>
      <c r="J194" s="301"/>
      <c r="K194" s="5"/>
    </row>
    <row r="195" spans="1:11" ht="30.75" customHeight="1" thickBot="1">
      <c r="A195" s="5"/>
      <c r="B195" s="324"/>
      <c r="C195" s="19"/>
      <c r="D195" s="308"/>
      <c r="E195" s="309"/>
      <c r="F195" s="309"/>
      <c r="G195" s="19"/>
      <c r="H195" s="302"/>
      <c r="I195" s="302"/>
      <c r="J195" s="303"/>
      <c r="K195" s="5"/>
    </row>
    <row r="196" spans="1:11" ht="3.75" customHeight="1" thickBot="1">
      <c r="A196" s="198"/>
      <c r="B196" s="197"/>
      <c r="C196" s="33"/>
      <c r="D196" s="33"/>
      <c r="E196" s="33"/>
      <c r="F196" s="33"/>
      <c r="G196" s="33"/>
      <c r="H196" s="33"/>
      <c r="I196" s="33"/>
      <c r="J196" s="33"/>
      <c r="K196" s="198"/>
    </row>
    <row r="197" spans="1:11" ht="26.25" customHeight="1" thickBot="1">
      <c r="A197" s="5"/>
      <c r="B197" s="310" t="s">
        <v>152</v>
      </c>
      <c r="C197" s="311"/>
      <c r="D197" s="311"/>
      <c r="E197" s="311"/>
      <c r="F197" s="311"/>
      <c r="G197" s="311"/>
      <c r="H197" s="311"/>
      <c r="I197" s="311"/>
      <c r="J197" s="312"/>
      <c r="K197" s="5"/>
    </row>
    <row r="198" spans="1:11" ht="3.75" customHeight="1" thickBot="1">
      <c r="A198" s="198"/>
      <c r="B198" s="197"/>
      <c r="C198" s="33"/>
      <c r="D198" s="33"/>
      <c r="E198" s="33"/>
      <c r="F198" s="33"/>
      <c r="G198" s="33"/>
      <c r="H198" s="33"/>
      <c r="I198" s="33"/>
      <c r="J198" s="33"/>
      <c r="K198" s="198"/>
    </row>
    <row r="199" spans="1:11" ht="12.75" customHeight="1">
      <c r="A199" s="5"/>
      <c r="B199" s="329" t="s">
        <v>68</v>
      </c>
      <c r="C199" s="5"/>
      <c r="D199" s="331"/>
      <c r="E199" s="332"/>
      <c r="F199" s="333"/>
      <c r="G199" s="5"/>
      <c r="H199" s="331"/>
      <c r="I199" s="332"/>
      <c r="J199" s="333"/>
      <c r="K199" s="5"/>
    </row>
    <row r="200" spans="1:11" ht="12.75" customHeight="1">
      <c r="A200" s="5"/>
      <c r="B200" s="329"/>
      <c r="C200" s="5"/>
      <c r="D200" s="331"/>
      <c r="E200" s="332"/>
      <c r="F200" s="333"/>
      <c r="G200" s="5"/>
      <c r="H200" s="331"/>
      <c r="I200" s="332"/>
      <c r="J200" s="333"/>
      <c r="K200" s="5"/>
    </row>
    <row r="201" spans="1:11" ht="12.75" customHeight="1">
      <c r="A201" s="5"/>
      <c r="B201" s="329"/>
      <c r="C201" s="5"/>
      <c r="D201" s="331"/>
      <c r="E201" s="332"/>
      <c r="F201" s="333"/>
      <c r="G201" s="5"/>
      <c r="H201" s="331"/>
      <c r="I201" s="332"/>
      <c r="J201" s="333"/>
      <c r="K201" s="5"/>
    </row>
    <row r="202" spans="1:11" ht="12.75" customHeight="1">
      <c r="A202" s="5"/>
      <c r="B202" s="329"/>
      <c r="C202" s="5"/>
      <c r="D202" s="331"/>
      <c r="E202" s="332"/>
      <c r="F202" s="333"/>
      <c r="G202" s="5"/>
      <c r="H202" s="331"/>
      <c r="I202" s="332"/>
      <c r="J202" s="333"/>
      <c r="K202" s="5"/>
    </row>
    <row r="203" spans="1:11" ht="30.75" customHeight="1" thickBot="1">
      <c r="A203" s="5"/>
      <c r="B203" s="330"/>
      <c r="C203" s="19"/>
      <c r="D203" s="334"/>
      <c r="E203" s="335"/>
      <c r="F203" s="336"/>
      <c r="G203" s="19"/>
      <c r="H203" s="334"/>
      <c r="I203" s="335"/>
      <c r="J203" s="336"/>
      <c r="K203" s="5"/>
    </row>
    <row r="204" spans="1:11" ht="3.75" customHeight="1" thickBot="1">
      <c r="A204" s="27"/>
      <c r="B204" s="22"/>
      <c r="C204" s="22"/>
      <c r="D204" s="22"/>
      <c r="E204" s="22"/>
      <c r="F204" s="22"/>
      <c r="G204" s="22"/>
      <c r="H204" s="22"/>
      <c r="I204" s="22"/>
      <c r="J204" s="22"/>
      <c r="K204" s="28"/>
    </row>
    <row r="205" spans="1:11" ht="16.5" customHeight="1">
      <c r="A205" s="422"/>
      <c r="B205" s="349"/>
      <c r="C205" s="349"/>
      <c r="D205" s="349"/>
      <c r="E205" s="349"/>
      <c r="F205" s="349"/>
      <c r="G205" s="349"/>
      <c r="H205" s="46"/>
      <c r="I205" s="46"/>
      <c r="J205" s="46"/>
      <c r="K205" s="47"/>
    </row>
    <row r="206" spans="1:11" ht="16.5" customHeight="1">
      <c r="A206" s="430"/>
      <c r="B206" s="431"/>
      <c r="C206" s="431"/>
      <c r="D206" s="431"/>
      <c r="E206" s="431"/>
      <c r="F206" s="431"/>
      <c r="G206" s="431"/>
      <c r="H206" s="40"/>
      <c r="I206" s="40"/>
      <c r="J206" s="40"/>
      <c r="K206" s="49"/>
    </row>
    <row r="207" spans="1:11" ht="15.75" customHeight="1">
      <c r="A207" s="430"/>
      <c r="B207" s="431"/>
      <c r="C207" s="431"/>
      <c r="D207" s="431"/>
      <c r="E207" s="431"/>
      <c r="F207" s="431"/>
      <c r="G207" s="431"/>
      <c r="H207" s="40"/>
      <c r="I207" s="40"/>
      <c r="J207" s="40"/>
      <c r="K207" s="49"/>
    </row>
    <row r="208" spans="1:11" ht="6" customHeight="1" hidden="1">
      <c r="A208" s="430"/>
      <c r="B208" s="431"/>
      <c r="C208" s="431"/>
      <c r="D208" s="431"/>
      <c r="E208" s="431"/>
      <c r="F208" s="431"/>
      <c r="G208" s="431"/>
      <c r="H208" s="40"/>
      <c r="I208" s="40"/>
      <c r="J208" s="40"/>
      <c r="K208" s="49"/>
    </row>
    <row r="209" spans="1:11" ht="12.75">
      <c r="A209" s="430"/>
      <c r="B209" s="431"/>
      <c r="C209" s="431"/>
      <c r="D209" s="431"/>
      <c r="E209" s="431"/>
      <c r="F209" s="431"/>
      <c r="G209" s="431"/>
      <c r="H209" s="40"/>
      <c r="I209" s="40"/>
      <c r="J209" s="40"/>
      <c r="K209" s="49"/>
    </row>
    <row r="210" spans="1:11" ht="12.75">
      <c r="A210" s="430"/>
      <c r="B210" s="431"/>
      <c r="C210" s="431"/>
      <c r="D210" s="431"/>
      <c r="E210" s="431"/>
      <c r="F210" s="431"/>
      <c r="G210" s="431"/>
      <c r="H210" s="40"/>
      <c r="I210" s="40"/>
      <c r="J210" s="40"/>
      <c r="K210" s="49"/>
    </row>
    <row r="211" spans="1:11" ht="12.75" customHeight="1" thickBo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2"/>
    </row>
    <row r="212" ht="3" customHeight="1"/>
    <row r="213" ht="2.25" customHeight="1"/>
  </sheetData>
  <sheetProtection password="C7BF" sheet="1" objects="1"/>
  <mergeCells count="330">
    <mergeCell ref="H187:I187"/>
    <mergeCell ref="D187:E187"/>
    <mergeCell ref="H174:I174"/>
    <mergeCell ref="H175:I175"/>
    <mergeCell ref="H176:I176"/>
    <mergeCell ref="H177:I177"/>
    <mergeCell ref="H178:I178"/>
    <mergeCell ref="H183:I183"/>
    <mergeCell ref="H184:I184"/>
    <mergeCell ref="H185:I185"/>
    <mergeCell ref="H186:I186"/>
    <mergeCell ref="D178:E178"/>
    <mergeCell ref="D183:E183"/>
    <mergeCell ref="D184:E184"/>
    <mergeCell ref="D185:E185"/>
    <mergeCell ref="J2:J3"/>
    <mergeCell ref="F5:F10"/>
    <mergeCell ref="J5:J10"/>
    <mergeCell ref="D4:E4"/>
    <mergeCell ref="H4:I4"/>
    <mergeCell ref="D5:E5"/>
    <mergeCell ref="H9:I9"/>
    <mergeCell ref="D10:E10"/>
    <mergeCell ref="H10:I10"/>
    <mergeCell ref="B2:B3"/>
    <mergeCell ref="D2:E3"/>
    <mergeCell ref="F2:F3"/>
    <mergeCell ref="H2:I3"/>
    <mergeCell ref="H5:I5"/>
    <mergeCell ref="D6:E6"/>
    <mergeCell ref="H30:I30"/>
    <mergeCell ref="D14:E14"/>
    <mergeCell ref="H14:I14"/>
    <mergeCell ref="D15:E15"/>
    <mergeCell ref="D17:E17"/>
    <mergeCell ref="H17:I17"/>
    <mergeCell ref="D18:E18"/>
    <mergeCell ref="H18:I18"/>
    <mergeCell ref="D19:E19"/>
    <mergeCell ref="H19:I19"/>
    <mergeCell ref="B12:J12"/>
    <mergeCell ref="D13:E13"/>
    <mergeCell ref="H13:I13"/>
    <mergeCell ref="F14:F27"/>
    <mergeCell ref="J14:J27"/>
    <mergeCell ref="D21:E21"/>
    <mergeCell ref="H21:I21"/>
    <mergeCell ref="H15:I15"/>
    <mergeCell ref="D16:E16"/>
    <mergeCell ref="H16:I16"/>
    <mergeCell ref="J31:J38"/>
    <mergeCell ref="D41:E41"/>
    <mergeCell ref="H41:I41"/>
    <mergeCell ref="F42:F49"/>
    <mergeCell ref="J42:J49"/>
    <mergeCell ref="D33:E33"/>
    <mergeCell ref="H33:I33"/>
    <mergeCell ref="D34:E34"/>
    <mergeCell ref="H34:I34"/>
    <mergeCell ref="D37:E37"/>
    <mergeCell ref="J53:J61"/>
    <mergeCell ref="D64:E64"/>
    <mergeCell ref="H64:I64"/>
    <mergeCell ref="D54:E54"/>
    <mergeCell ref="H54:I54"/>
    <mergeCell ref="D55:E55"/>
    <mergeCell ref="H55:I55"/>
    <mergeCell ref="D53:E53"/>
    <mergeCell ref="H53:I53"/>
    <mergeCell ref="D61:E61"/>
    <mergeCell ref="J65:J73"/>
    <mergeCell ref="D76:E76"/>
    <mergeCell ref="H76:I76"/>
    <mergeCell ref="F77:F88"/>
    <mergeCell ref="J77:J88"/>
    <mergeCell ref="D67:E67"/>
    <mergeCell ref="H67:I67"/>
    <mergeCell ref="D68:E68"/>
    <mergeCell ref="H68:I68"/>
    <mergeCell ref="F65:F73"/>
    <mergeCell ref="J92:J99"/>
    <mergeCell ref="D102:E102"/>
    <mergeCell ref="H102:I102"/>
    <mergeCell ref="D94:E94"/>
    <mergeCell ref="H94:I94"/>
    <mergeCell ref="D95:E95"/>
    <mergeCell ref="H95:I95"/>
    <mergeCell ref="H100:I100"/>
    <mergeCell ref="H98:I98"/>
    <mergeCell ref="D99:E99"/>
    <mergeCell ref="H105:I105"/>
    <mergeCell ref="D91:E91"/>
    <mergeCell ref="H91:I91"/>
    <mergeCell ref="F92:F99"/>
    <mergeCell ref="D93:E93"/>
    <mergeCell ref="H93:I93"/>
    <mergeCell ref="D92:E92"/>
    <mergeCell ref="H92:I92"/>
    <mergeCell ref="D103:E103"/>
    <mergeCell ref="H99:I99"/>
    <mergeCell ref="H138:J138"/>
    <mergeCell ref="F103:F113"/>
    <mergeCell ref="J103:J113"/>
    <mergeCell ref="D116:E116"/>
    <mergeCell ref="H116:I116"/>
    <mergeCell ref="F117:F127"/>
    <mergeCell ref="J117:J127"/>
    <mergeCell ref="D104:E104"/>
    <mergeCell ref="H104:I104"/>
    <mergeCell ref="D105:E105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D138:F138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D154:F154"/>
    <mergeCell ref="H154:J154"/>
    <mergeCell ref="D150:F150"/>
    <mergeCell ref="H150:J150"/>
    <mergeCell ref="D151:F151"/>
    <mergeCell ref="H151:J151"/>
    <mergeCell ref="D152:F152"/>
    <mergeCell ref="H152:J152"/>
    <mergeCell ref="B158:B171"/>
    <mergeCell ref="B173:B180"/>
    <mergeCell ref="D173:F173"/>
    <mergeCell ref="H173:J173"/>
    <mergeCell ref="D180:E180"/>
    <mergeCell ref="H180:I180"/>
    <mergeCell ref="D174:E174"/>
    <mergeCell ref="D175:E175"/>
    <mergeCell ref="D176:E176"/>
    <mergeCell ref="D177:E177"/>
    <mergeCell ref="A205:G210"/>
    <mergeCell ref="B182:B189"/>
    <mergeCell ref="D182:F182"/>
    <mergeCell ref="H182:J182"/>
    <mergeCell ref="D189:E189"/>
    <mergeCell ref="H189:I189"/>
    <mergeCell ref="B191:B195"/>
    <mergeCell ref="D191:F195"/>
    <mergeCell ref="H191:J195"/>
    <mergeCell ref="D186:E186"/>
    <mergeCell ref="B197:J197"/>
    <mergeCell ref="B199:B203"/>
    <mergeCell ref="D199:F203"/>
    <mergeCell ref="H199:J203"/>
    <mergeCell ref="D20:E20"/>
    <mergeCell ref="H20:I20"/>
    <mergeCell ref="D27:E27"/>
    <mergeCell ref="H27:I27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H37:I37"/>
    <mergeCell ref="D28:E28"/>
    <mergeCell ref="H28:I28"/>
    <mergeCell ref="D31:E31"/>
    <mergeCell ref="H31:I31"/>
    <mergeCell ref="D32:E32"/>
    <mergeCell ref="H32:I32"/>
    <mergeCell ref="F31:F38"/>
    <mergeCell ref="D30:E30"/>
    <mergeCell ref="D35:E35"/>
    <mergeCell ref="H35:I35"/>
    <mergeCell ref="D36:E36"/>
    <mergeCell ref="H36:I36"/>
    <mergeCell ref="D45:E45"/>
    <mergeCell ref="H45:I45"/>
    <mergeCell ref="D38:E38"/>
    <mergeCell ref="H38:I38"/>
    <mergeCell ref="D39:E39"/>
    <mergeCell ref="H39:I39"/>
    <mergeCell ref="D42:E42"/>
    <mergeCell ref="H42:I42"/>
    <mergeCell ref="D43:E43"/>
    <mergeCell ref="H43:I43"/>
    <mergeCell ref="D44:E44"/>
    <mergeCell ref="H44:I44"/>
    <mergeCell ref="D46:E46"/>
    <mergeCell ref="H46:I46"/>
    <mergeCell ref="D47:E47"/>
    <mergeCell ref="H47:I47"/>
    <mergeCell ref="D48:E48"/>
    <mergeCell ref="H48:I48"/>
    <mergeCell ref="D59:E59"/>
    <mergeCell ref="H59:I59"/>
    <mergeCell ref="D52:E52"/>
    <mergeCell ref="H52:I52"/>
    <mergeCell ref="D49:E49"/>
    <mergeCell ref="H49:I49"/>
    <mergeCell ref="D50:E50"/>
    <mergeCell ref="H50:I50"/>
    <mergeCell ref="D66:E66"/>
    <mergeCell ref="H66:I66"/>
    <mergeCell ref="H61:I61"/>
    <mergeCell ref="D56:E56"/>
    <mergeCell ref="H56:I56"/>
    <mergeCell ref="D57:E57"/>
    <mergeCell ref="H57:I57"/>
    <mergeCell ref="D58:E58"/>
    <mergeCell ref="H58:I58"/>
    <mergeCell ref="F53:F61"/>
    <mergeCell ref="D73:E73"/>
    <mergeCell ref="H73:I73"/>
    <mergeCell ref="D60:E60"/>
    <mergeCell ref="H60:I60"/>
    <mergeCell ref="D71:E71"/>
    <mergeCell ref="H71:I71"/>
    <mergeCell ref="D62:E62"/>
    <mergeCell ref="H62:I62"/>
    <mergeCell ref="D65:E65"/>
    <mergeCell ref="H65:I65"/>
    <mergeCell ref="D80:E80"/>
    <mergeCell ref="H80:I80"/>
    <mergeCell ref="D69:E69"/>
    <mergeCell ref="H69:I69"/>
    <mergeCell ref="D70:E70"/>
    <mergeCell ref="H70:I70"/>
    <mergeCell ref="D79:E79"/>
    <mergeCell ref="H79:I79"/>
    <mergeCell ref="D72:E72"/>
    <mergeCell ref="H72:I72"/>
    <mergeCell ref="D74:E74"/>
    <mergeCell ref="H74:I74"/>
    <mergeCell ref="D77:E77"/>
    <mergeCell ref="H77:I77"/>
    <mergeCell ref="D78:E78"/>
    <mergeCell ref="H78:I78"/>
    <mergeCell ref="D81:E81"/>
    <mergeCell ref="H81:I81"/>
    <mergeCell ref="D82:E82"/>
    <mergeCell ref="H82:I82"/>
    <mergeCell ref="D84:E84"/>
    <mergeCell ref="H84:I84"/>
    <mergeCell ref="D83:E83"/>
    <mergeCell ref="H83:I83"/>
    <mergeCell ref="D86:E86"/>
    <mergeCell ref="H86:I86"/>
    <mergeCell ref="D87:E87"/>
    <mergeCell ref="H87:I87"/>
    <mergeCell ref="D85:E85"/>
    <mergeCell ref="H85:I85"/>
    <mergeCell ref="D88:E88"/>
    <mergeCell ref="H88:I88"/>
    <mergeCell ref="D89:E89"/>
    <mergeCell ref="H89:I89"/>
    <mergeCell ref="H103:I103"/>
    <mergeCell ref="D96:E96"/>
    <mergeCell ref="H96:I96"/>
    <mergeCell ref="D97:E97"/>
    <mergeCell ref="H97:I97"/>
    <mergeCell ref="D98:E98"/>
    <mergeCell ref="D100:E100"/>
    <mergeCell ref="D111:E111"/>
    <mergeCell ref="H111:I111"/>
    <mergeCell ref="D106:E106"/>
    <mergeCell ref="H106:I106"/>
    <mergeCell ref="D107:E107"/>
    <mergeCell ref="H107:I107"/>
    <mergeCell ref="D108:E108"/>
    <mergeCell ref="H108:I108"/>
    <mergeCell ref="D109:E109"/>
    <mergeCell ref="H110:I110"/>
    <mergeCell ref="D119:E119"/>
    <mergeCell ref="H119:I119"/>
    <mergeCell ref="D112:E112"/>
    <mergeCell ref="H112:I112"/>
    <mergeCell ref="D113:E113"/>
    <mergeCell ref="H113:I113"/>
    <mergeCell ref="D123:E123"/>
    <mergeCell ref="H123:I123"/>
    <mergeCell ref="D114:E114"/>
    <mergeCell ref="H114:I114"/>
    <mergeCell ref="D117:E117"/>
    <mergeCell ref="H117:I117"/>
    <mergeCell ref="D118:E118"/>
    <mergeCell ref="H118:I118"/>
    <mergeCell ref="D120:E120"/>
    <mergeCell ref="H120:I120"/>
    <mergeCell ref="D132:E132"/>
    <mergeCell ref="H132:I132"/>
    <mergeCell ref="D126:E126"/>
    <mergeCell ref="H126:I126"/>
    <mergeCell ref="D127:E127"/>
    <mergeCell ref="H127:I127"/>
    <mergeCell ref="D128:E128"/>
    <mergeCell ref="H128:I128"/>
    <mergeCell ref="D130:E130"/>
    <mergeCell ref="H130:I130"/>
    <mergeCell ref="D131:E131"/>
    <mergeCell ref="H131:I131"/>
    <mergeCell ref="D11:E11"/>
    <mergeCell ref="H11:I11"/>
    <mergeCell ref="D124:E124"/>
    <mergeCell ref="H124:I124"/>
    <mergeCell ref="D125:E125"/>
    <mergeCell ref="H125:I125"/>
    <mergeCell ref="D121:E121"/>
    <mergeCell ref="H121:I121"/>
    <mergeCell ref="D122:E122"/>
    <mergeCell ref="H122:I122"/>
    <mergeCell ref="H6:I6"/>
    <mergeCell ref="D7:E7"/>
    <mergeCell ref="H7:I7"/>
    <mergeCell ref="D8:E8"/>
    <mergeCell ref="H8:I8"/>
    <mergeCell ref="D9:E9"/>
    <mergeCell ref="H109:I109"/>
    <mergeCell ref="D110:E110"/>
  </mergeCells>
  <conditionalFormatting sqref="D154 H154">
    <cfRule type="cellIs" priority="15" dxfId="4" operator="equal" stopIfTrue="1">
      <formula>"Parabéns - Meta cumprida"</formula>
    </cfRule>
    <cfRule type="cellIs" priority="16" dxfId="48" operator="equal" stopIfTrue="1">
      <formula>"Atenção - Meta não cumprida"</formula>
    </cfRule>
  </conditionalFormatting>
  <conditionalFormatting sqref="D142">
    <cfRule type="cellIs" priority="12" dxfId="5" operator="equal" stopIfTrue="1">
      <formula>"Atenção - Resultado Mensal Negativo"</formula>
    </cfRule>
    <cfRule type="cellIs" priority="13" dxfId="4" operator="equal" stopIfTrue="1">
      <formula>"Parabéns - Resultado Mensal Positivo"</formula>
    </cfRule>
    <cfRule type="cellIs" priority="14" dxfId="3" operator="equal" stopIfTrue="1">
      <formula>"Nem Positivo nem Negativo - No Limite"</formula>
    </cfRule>
  </conditionalFormatting>
  <conditionalFormatting sqref="D141">
    <cfRule type="cellIs" priority="9" dxfId="2" operator="equal" stopIfTrue="1">
      <formula>"Mark Contábil Informa:"</formula>
    </cfRule>
    <cfRule type="cellIs" priority="10" dxfId="1" operator="equal" stopIfTrue="1">
      <formula>"Mark Contábil Informa:"</formula>
    </cfRule>
    <cfRule type="cellIs" priority="11" dxfId="0" operator="equal" stopIfTrue="1">
      <formula>"Mark Contábil Informa:"</formula>
    </cfRule>
  </conditionalFormatting>
  <conditionalFormatting sqref="D154 H154">
    <cfRule type="cellIs" priority="7" dxfId="4" operator="equal" stopIfTrue="1">
      <formula>"Parabéns - Meta cumprida"</formula>
    </cfRule>
    <cfRule type="cellIs" priority="8" dxfId="48" operator="equal" stopIfTrue="1">
      <formula>"Atenção - Meta não cumprida"</formula>
    </cfRule>
  </conditionalFormatting>
  <conditionalFormatting sqref="H142">
    <cfRule type="cellIs" priority="4" dxfId="5" operator="equal" stopIfTrue="1">
      <formula>"Atenção - Resultado Mensal Negativo"</formula>
    </cfRule>
    <cfRule type="cellIs" priority="5" dxfId="4" operator="equal" stopIfTrue="1">
      <formula>"Parabéns - Resultado Mensal Positivo"</formula>
    </cfRule>
    <cfRule type="cellIs" priority="6" dxfId="3" operator="equal" stopIfTrue="1">
      <formula>"Nem Positivo nem Negativo - No Limite"</formula>
    </cfRule>
  </conditionalFormatting>
  <conditionalFormatting sqref="H141">
    <cfRule type="cellIs" priority="1" dxfId="2" operator="equal" stopIfTrue="1">
      <formula>"Mark Contábil Informa:"</formula>
    </cfRule>
    <cfRule type="cellIs" priority="2" dxfId="1" operator="equal" stopIfTrue="1">
      <formula>"Mark Contábil Informa:"</formula>
    </cfRule>
    <cfRule type="cellIs" priority="3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1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H150" sqref="H150:J150"/>
      <selection pane="bottomLeft" activeCell="H141" sqref="H141:J142"/>
    </sheetView>
  </sheetViews>
  <sheetFormatPr defaultColWidth="0.2890625" defaultRowHeight="12.75" customHeight="1" zeroHeight="1"/>
  <cols>
    <col min="1" max="1" width="0.5625" style="4" customWidth="1"/>
    <col min="2" max="2" width="52.7109375" style="4" bestFit="1" customWidth="1"/>
    <col min="3" max="3" width="0.71875" style="4" customWidth="1"/>
    <col min="4" max="4" width="18.7109375" style="4" bestFit="1" customWidth="1"/>
    <col min="5" max="5" width="18.7109375" style="4" customWidth="1"/>
    <col min="6" max="6" width="18.00390625" style="4" customWidth="1"/>
    <col min="7" max="7" width="0.71875" style="4" customWidth="1"/>
    <col min="8" max="8" width="18.7109375" style="4" bestFit="1" customWidth="1"/>
    <col min="9" max="9" width="18.7109375" style="4" customWidth="1"/>
    <col min="10" max="10" width="18.00390625" style="4" customWidth="1"/>
    <col min="11" max="11" width="0.71875" style="4" customWidth="1"/>
    <col min="12" max="255" width="0" style="4" hidden="1" customWidth="1"/>
    <col min="256" max="16384" width="0.2890625" style="4" customWidth="1"/>
  </cols>
  <sheetData>
    <row r="1" spans="1:15" ht="3.75" customHeight="1" thickBot="1">
      <c r="A1" s="1"/>
      <c r="B1" s="31"/>
      <c r="C1" s="31"/>
      <c r="D1" s="31"/>
      <c r="E1" s="31"/>
      <c r="F1" s="31"/>
      <c r="G1" s="3"/>
      <c r="H1" s="31"/>
      <c r="I1" s="31"/>
      <c r="J1" s="31"/>
      <c r="K1" s="3"/>
      <c r="O1" s="48"/>
    </row>
    <row r="2" spans="1:15" ht="21.75" customHeight="1">
      <c r="A2" s="5"/>
      <c r="B2" s="395" t="str">
        <f>'Jul - Ago'!B2:B3</f>
        <v>Controle Financeiro Pessoal 2022
Receitas x Despesas</v>
      </c>
      <c r="C2" s="6"/>
      <c r="D2" s="397" t="s">
        <v>84</v>
      </c>
      <c r="E2" s="398"/>
      <c r="F2" s="385"/>
      <c r="G2" s="3"/>
      <c r="H2" s="397" t="s">
        <v>85</v>
      </c>
      <c r="I2" s="398"/>
      <c r="J2" s="385"/>
      <c r="K2" s="7"/>
      <c r="O2" s="48"/>
    </row>
    <row r="3" spans="1:15" ht="19.5" customHeight="1" thickBot="1">
      <c r="A3" s="5"/>
      <c r="B3" s="396"/>
      <c r="C3" s="5"/>
      <c r="D3" s="399"/>
      <c r="E3" s="400"/>
      <c r="F3" s="370"/>
      <c r="G3" s="7"/>
      <c r="H3" s="399"/>
      <c r="I3" s="400"/>
      <c r="J3" s="370"/>
      <c r="K3" s="7"/>
      <c r="O3" s="48"/>
    </row>
    <row r="4" spans="1:15" s="10" customFormat="1" ht="13.5" thickBot="1">
      <c r="A4" s="5"/>
      <c r="B4" s="8" t="s">
        <v>90</v>
      </c>
      <c r="C4" s="5"/>
      <c r="D4" s="401" t="str">
        <f>'Página Inicial'!C6</f>
        <v>Raimundo</v>
      </c>
      <c r="E4" s="402"/>
      <c r="F4" s="9" t="s">
        <v>0</v>
      </c>
      <c r="G4" s="7"/>
      <c r="H4" s="401" t="str">
        <f>D4</f>
        <v>Raimundo</v>
      </c>
      <c r="I4" s="402"/>
      <c r="J4" s="9" t="s">
        <v>0</v>
      </c>
      <c r="K4" s="7"/>
      <c r="O4" s="238"/>
    </row>
    <row r="5" spans="1:15" ht="12.75" customHeight="1">
      <c r="A5" s="5"/>
      <c r="B5" s="11" t="s">
        <v>96</v>
      </c>
      <c r="C5" s="5"/>
      <c r="D5" s="359">
        <v>2200</v>
      </c>
      <c r="E5" s="360"/>
      <c r="F5" s="386"/>
      <c r="G5" s="7"/>
      <c r="H5" s="359">
        <v>2200</v>
      </c>
      <c r="I5" s="360"/>
      <c r="J5" s="386"/>
      <c r="K5" s="7"/>
      <c r="O5" s="48"/>
    </row>
    <row r="6" spans="1:15" ht="12.75">
      <c r="A6" s="5"/>
      <c r="B6" s="11" t="s">
        <v>97</v>
      </c>
      <c r="C6" s="5"/>
      <c r="D6" s="359"/>
      <c r="E6" s="360"/>
      <c r="F6" s="369"/>
      <c r="G6" s="7"/>
      <c r="H6" s="359"/>
      <c r="I6" s="360"/>
      <c r="J6" s="369"/>
      <c r="K6" s="7"/>
      <c r="O6" s="48"/>
    </row>
    <row r="7" spans="1:15" ht="12.75">
      <c r="A7" s="5"/>
      <c r="B7" s="11" t="s">
        <v>98</v>
      </c>
      <c r="C7" s="5"/>
      <c r="D7" s="359"/>
      <c r="E7" s="360"/>
      <c r="F7" s="369"/>
      <c r="G7" s="7"/>
      <c r="H7" s="359"/>
      <c r="I7" s="360"/>
      <c r="J7" s="369"/>
      <c r="K7" s="7"/>
      <c r="O7" s="48"/>
    </row>
    <row r="8" spans="1:15" ht="12.75">
      <c r="A8" s="5"/>
      <c r="B8" s="12"/>
      <c r="C8" s="5"/>
      <c r="D8" s="359"/>
      <c r="E8" s="360"/>
      <c r="F8" s="369"/>
      <c r="G8" s="7"/>
      <c r="H8" s="359"/>
      <c r="I8" s="360"/>
      <c r="J8" s="369"/>
      <c r="K8" s="7"/>
      <c r="O8" s="48"/>
    </row>
    <row r="9" spans="1:15" ht="13.5" thickBot="1">
      <c r="A9" s="5"/>
      <c r="B9" s="12"/>
      <c r="C9" s="5"/>
      <c r="D9" s="405"/>
      <c r="E9" s="406"/>
      <c r="F9" s="369"/>
      <c r="G9" s="7"/>
      <c r="H9" s="405"/>
      <c r="I9" s="406"/>
      <c r="J9" s="369"/>
      <c r="K9" s="7"/>
      <c r="O9" s="48"/>
    </row>
    <row r="10" spans="1:15" ht="13.5" thickBot="1">
      <c r="A10" s="5"/>
      <c r="B10" s="64" t="s">
        <v>1</v>
      </c>
      <c r="C10" s="5"/>
      <c r="D10" s="407"/>
      <c r="E10" s="408"/>
      <c r="F10" s="370"/>
      <c r="G10" s="7"/>
      <c r="H10" s="407"/>
      <c r="I10" s="408"/>
      <c r="J10" s="370"/>
      <c r="K10" s="7"/>
      <c r="O10" s="48"/>
    </row>
    <row r="11" spans="1:15" ht="13.5" thickBot="1">
      <c r="A11" s="5"/>
      <c r="B11" s="14" t="s">
        <v>2</v>
      </c>
      <c r="C11" s="5"/>
      <c r="D11" s="403">
        <f>D5+D6+D7+D8+D9-D10</f>
        <v>2200</v>
      </c>
      <c r="E11" s="404"/>
      <c r="F11" s="166"/>
      <c r="G11" s="7"/>
      <c r="H11" s="403">
        <f>H5+H6+H7+H8+H9-H10</f>
        <v>2200</v>
      </c>
      <c r="I11" s="404"/>
      <c r="J11" s="166">
        <f>H11+I11</f>
        <v>2200</v>
      </c>
      <c r="K11" s="7"/>
      <c r="O11" s="48"/>
    </row>
    <row r="12" spans="1:15" ht="19.5" customHeight="1" thickBot="1">
      <c r="A12" s="5"/>
      <c r="B12" s="409" t="s">
        <v>3</v>
      </c>
      <c r="C12" s="410"/>
      <c r="D12" s="410"/>
      <c r="E12" s="410"/>
      <c r="F12" s="410"/>
      <c r="G12" s="410"/>
      <c r="H12" s="410"/>
      <c r="I12" s="410"/>
      <c r="J12" s="411"/>
      <c r="K12" s="7"/>
      <c r="O12" s="48"/>
    </row>
    <row r="13" spans="1:15" ht="26.25" thickBot="1">
      <c r="A13" s="5"/>
      <c r="B13" s="255" t="s">
        <v>4</v>
      </c>
      <c r="C13" s="1"/>
      <c r="D13" s="357" t="s">
        <v>113</v>
      </c>
      <c r="E13" s="358"/>
      <c r="F13" s="16" t="s">
        <v>5</v>
      </c>
      <c r="G13" s="3"/>
      <c r="H13" s="357" t="s">
        <v>113</v>
      </c>
      <c r="I13" s="358"/>
      <c r="J13" s="16" t="s">
        <v>5</v>
      </c>
      <c r="K13" s="7"/>
      <c r="O13" s="48"/>
    </row>
    <row r="14" spans="1:15" ht="12.75" customHeight="1">
      <c r="A14" s="5"/>
      <c r="B14" s="17" t="s">
        <v>6</v>
      </c>
      <c r="C14" s="21"/>
      <c r="D14" s="391"/>
      <c r="E14" s="392"/>
      <c r="F14" s="337">
        <f>IF(D28=0,"",D28/D130)</f>
        <v>0.4106280193236715</v>
      </c>
      <c r="G14" s="7"/>
      <c r="H14" s="391"/>
      <c r="I14" s="392"/>
      <c r="J14" s="337">
        <f>IF(H28=0,"",H28/H130)</f>
        <v>0.4365808823529412</v>
      </c>
      <c r="K14" s="7"/>
      <c r="O14" s="48"/>
    </row>
    <row r="15" spans="1:15" ht="12.75" customHeight="1">
      <c r="A15" s="5"/>
      <c r="B15" s="11" t="s">
        <v>7</v>
      </c>
      <c r="C15" s="21"/>
      <c r="D15" s="359">
        <v>200</v>
      </c>
      <c r="E15" s="360"/>
      <c r="F15" s="338"/>
      <c r="G15" s="7"/>
      <c r="H15" s="359">
        <v>200</v>
      </c>
      <c r="I15" s="360"/>
      <c r="J15" s="338"/>
      <c r="K15" s="7"/>
      <c r="O15" s="48"/>
    </row>
    <row r="16" spans="1:15" ht="12.75" customHeight="1">
      <c r="A16" s="5"/>
      <c r="B16" s="11" t="s">
        <v>8</v>
      </c>
      <c r="C16" s="21"/>
      <c r="D16" s="359"/>
      <c r="E16" s="360"/>
      <c r="F16" s="338"/>
      <c r="G16" s="7"/>
      <c r="H16" s="359"/>
      <c r="I16" s="360"/>
      <c r="J16" s="338"/>
      <c r="K16" s="7"/>
      <c r="O16" s="48"/>
    </row>
    <row r="17" spans="1:15" ht="12.75" customHeight="1">
      <c r="A17" s="5"/>
      <c r="B17" s="11" t="s">
        <v>9</v>
      </c>
      <c r="C17" s="21"/>
      <c r="D17" s="359">
        <v>50</v>
      </c>
      <c r="E17" s="360"/>
      <c r="F17" s="338"/>
      <c r="G17" s="7"/>
      <c r="H17" s="359">
        <v>150</v>
      </c>
      <c r="I17" s="360"/>
      <c r="J17" s="338"/>
      <c r="K17" s="7"/>
      <c r="O17" s="48"/>
    </row>
    <row r="18" spans="1:15" ht="12.75" customHeight="1">
      <c r="A18" s="5"/>
      <c r="B18" s="11" t="s">
        <v>10</v>
      </c>
      <c r="C18" s="21"/>
      <c r="D18" s="359"/>
      <c r="E18" s="360"/>
      <c r="F18" s="338"/>
      <c r="G18" s="7"/>
      <c r="H18" s="359"/>
      <c r="I18" s="360"/>
      <c r="J18" s="338"/>
      <c r="K18" s="7"/>
      <c r="O18" s="48"/>
    </row>
    <row r="19" spans="1:15" ht="12.75" customHeight="1">
      <c r="A19" s="5"/>
      <c r="B19" s="11" t="s">
        <v>11</v>
      </c>
      <c r="C19" s="21"/>
      <c r="D19" s="359"/>
      <c r="E19" s="360"/>
      <c r="F19" s="338"/>
      <c r="G19" s="7"/>
      <c r="H19" s="359"/>
      <c r="I19" s="360"/>
      <c r="J19" s="338"/>
      <c r="K19" s="7"/>
      <c r="O19" s="48"/>
    </row>
    <row r="20" spans="1:15" ht="12.75" customHeight="1">
      <c r="A20" s="5"/>
      <c r="B20" s="11" t="s">
        <v>12</v>
      </c>
      <c r="C20" s="21"/>
      <c r="D20" s="359"/>
      <c r="E20" s="360"/>
      <c r="F20" s="338"/>
      <c r="G20" s="7"/>
      <c r="H20" s="359"/>
      <c r="I20" s="360"/>
      <c r="J20" s="338"/>
      <c r="K20" s="7"/>
      <c r="O20" s="48"/>
    </row>
    <row r="21" spans="1:15" ht="12.75" customHeight="1">
      <c r="A21" s="5"/>
      <c r="B21" s="11" t="s">
        <v>13</v>
      </c>
      <c r="C21" s="21"/>
      <c r="D21" s="359">
        <v>600</v>
      </c>
      <c r="E21" s="360"/>
      <c r="F21" s="338"/>
      <c r="G21" s="7"/>
      <c r="H21" s="359">
        <v>600</v>
      </c>
      <c r="I21" s="360"/>
      <c r="J21" s="338"/>
      <c r="K21" s="7"/>
      <c r="O21" s="48"/>
    </row>
    <row r="22" spans="1:15" ht="12.75" customHeight="1">
      <c r="A22" s="5"/>
      <c r="B22" s="11" t="s">
        <v>101</v>
      </c>
      <c r="C22" s="21"/>
      <c r="D22" s="359"/>
      <c r="E22" s="360"/>
      <c r="F22" s="338"/>
      <c r="G22" s="7"/>
      <c r="H22" s="359"/>
      <c r="I22" s="360"/>
      <c r="J22" s="338"/>
      <c r="K22" s="7"/>
      <c r="O22" s="48"/>
    </row>
    <row r="23" spans="1:15" ht="12.75" customHeight="1">
      <c r="A23" s="5"/>
      <c r="B23" s="11" t="s">
        <v>14</v>
      </c>
      <c r="C23" s="21"/>
      <c r="D23" s="359"/>
      <c r="E23" s="360"/>
      <c r="F23" s="338"/>
      <c r="G23" s="7"/>
      <c r="H23" s="359"/>
      <c r="I23" s="360"/>
      <c r="J23" s="338"/>
      <c r="K23" s="7"/>
      <c r="O23" s="48"/>
    </row>
    <row r="24" spans="1:15" ht="12.75" customHeight="1">
      <c r="A24" s="5"/>
      <c r="B24" s="11" t="s">
        <v>15</v>
      </c>
      <c r="C24" s="21"/>
      <c r="D24" s="359"/>
      <c r="E24" s="360"/>
      <c r="F24" s="338"/>
      <c r="G24" s="7"/>
      <c r="H24" s="359"/>
      <c r="I24" s="360"/>
      <c r="J24" s="338"/>
      <c r="K24" s="7"/>
      <c r="O24" s="48"/>
    </row>
    <row r="25" spans="1:15" ht="12.75" customHeight="1">
      <c r="A25" s="5"/>
      <c r="B25" s="12"/>
      <c r="C25" s="21"/>
      <c r="D25" s="359"/>
      <c r="E25" s="360"/>
      <c r="F25" s="338"/>
      <c r="G25" s="7"/>
      <c r="H25" s="359"/>
      <c r="I25" s="360"/>
      <c r="J25" s="338"/>
      <c r="K25" s="7"/>
      <c r="O25" s="48"/>
    </row>
    <row r="26" spans="1:15" ht="12.75" customHeight="1">
      <c r="A26" s="5"/>
      <c r="B26" s="12"/>
      <c r="C26" s="21"/>
      <c r="D26" s="359"/>
      <c r="E26" s="360"/>
      <c r="F26" s="338"/>
      <c r="G26" s="7"/>
      <c r="H26" s="359"/>
      <c r="I26" s="360"/>
      <c r="J26" s="338"/>
      <c r="K26" s="7"/>
      <c r="O26" s="48"/>
    </row>
    <row r="27" spans="1:15" ht="12.75" customHeight="1" thickBot="1">
      <c r="A27" s="5"/>
      <c r="B27" s="12"/>
      <c r="C27" s="21"/>
      <c r="D27" s="405"/>
      <c r="E27" s="406"/>
      <c r="F27" s="339"/>
      <c r="G27" s="7"/>
      <c r="H27" s="405"/>
      <c r="I27" s="406"/>
      <c r="J27" s="339"/>
      <c r="K27" s="7"/>
      <c r="O27" s="48"/>
    </row>
    <row r="28" spans="1:15" ht="12.75" customHeight="1" thickBot="1">
      <c r="A28" s="5"/>
      <c r="B28" s="18" t="s">
        <v>16</v>
      </c>
      <c r="C28" s="27"/>
      <c r="D28" s="412">
        <f>SUM(D14:D27)</f>
        <v>850</v>
      </c>
      <c r="E28" s="413"/>
      <c r="F28" s="57"/>
      <c r="G28" s="28"/>
      <c r="H28" s="412">
        <f>SUM(H14:H27)</f>
        <v>950</v>
      </c>
      <c r="I28" s="413"/>
      <c r="J28" s="57"/>
      <c r="K28" s="7"/>
      <c r="O28" s="48"/>
    </row>
    <row r="29" spans="1:15" ht="3.75" customHeight="1" thickBot="1">
      <c r="A29" s="5"/>
      <c r="B29" s="177"/>
      <c r="C29" s="178"/>
      <c r="D29" s="179"/>
      <c r="E29" s="179"/>
      <c r="F29" s="179"/>
      <c r="G29" s="33"/>
      <c r="H29" s="179"/>
      <c r="I29" s="179"/>
      <c r="J29" s="179"/>
      <c r="K29" s="7"/>
      <c r="O29" s="48"/>
    </row>
    <row r="30" spans="1:15" ht="26.25" thickBot="1">
      <c r="A30" s="5"/>
      <c r="B30" s="256" t="s">
        <v>17</v>
      </c>
      <c r="C30" s="21"/>
      <c r="D30" s="393" t="s">
        <v>113</v>
      </c>
      <c r="E30" s="394"/>
      <c r="F30" s="176" t="s">
        <v>5</v>
      </c>
      <c r="G30" s="7"/>
      <c r="H30" s="393" t="s">
        <v>113</v>
      </c>
      <c r="I30" s="394"/>
      <c r="J30" s="176" t="s">
        <v>5</v>
      </c>
      <c r="K30" s="7"/>
      <c r="O30" s="48"/>
    </row>
    <row r="31" spans="1:15" ht="12.75" customHeight="1">
      <c r="A31" s="5"/>
      <c r="B31" s="17" t="s">
        <v>104</v>
      </c>
      <c r="C31" s="21"/>
      <c r="D31" s="391">
        <v>295</v>
      </c>
      <c r="E31" s="392"/>
      <c r="F31" s="337">
        <f>IF(D39=0,"",D39/D130)</f>
        <v>0.3864734299516908</v>
      </c>
      <c r="G31" s="7"/>
      <c r="H31" s="391">
        <v>280</v>
      </c>
      <c r="I31" s="392"/>
      <c r="J31" s="337">
        <f>IF(H39=0,"",H39/H130)</f>
        <v>0.36121323529411764</v>
      </c>
      <c r="K31" s="7"/>
      <c r="O31" s="48"/>
    </row>
    <row r="32" spans="1:15" ht="12.75" customHeight="1">
      <c r="A32" s="5"/>
      <c r="B32" s="11" t="s">
        <v>18</v>
      </c>
      <c r="C32" s="21"/>
      <c r="D32" s="359">
        <v>505</v>
      </c>
      <c r="E32" s="360"/>
      <c r="F32" s="338"/>
      <c r="G32" s="7"/>
      <c r="H32" s="359">
        <v>506</v>
      </c>
      <c r="I32" s="360"/>
      <c r="J32" s="338"/>
      <c r="K32" s="7"/>
      <c r="O32" s="48"/>
    </row>
    <row r="33" spans="1:15" ht="12.75" customHeight="1">
      <c r="A33" s="5"/>
      <c r="B33" s="11" t="s">
        <v>19</v>
      </c>
      <c r="C33" s="21"/>
      <c r="D33" s="359"/>
      <c r="E33" s="360"/>
      <c r="F33" s="338"/>
      <c r="G33" s="7"/>
      <c r="H33" s="359"/>
      <c r="I33" s="360"/>
      <c r="J33" s="338"/>
      <c r="K33" s="7"/>
      <c r="O33" s="48"/>
    </row>
    <row r="34" spans="1:15" ht="12.75" customHeight="1">
      <c r="A34" s="5"/>
      <c r="B34" s="11" t="s">
        <v>14</v>
      </c>
      <c r="C34" s="21"/>
      <c r="D34" s="359"/>
      <c r="E34" s="360"/>
      <c r="F34" s="338"/>
      <c r="G34" s="7"/>
      <c r="H34" s="359"/>
      <c r="I34" s="360"/>
      <c r="J34" s="338"/>
      <c r="K34" s="7"/>
      <c r="O34" s="48"/>
    </row>
    <row r="35" spans="1:15" ht="12.75" customHeight="1">
      <c r="A35" s="5"/>
      <c r="B35" s="11" t="s">
        <v>15</v>
      </c>
      <c r="C35" s="21"/>
      <c r="D35" s="359"/>
      <c r="E35" s="360"/>
      <c r="F35" s="338"/>
      <c r="G35" s="7"/>
      <c r="H35" s="359"/>
      <c r="I35" s="360"/>
      <c r="J35" s="338"/>
      <c r="K35" s="7"/>
      <c r="O35" s="48"/>
    </row>
    <row r="36" spans="1:15" ht="12.75" customHeight="1">
      <c r="A36" s="5"/>
      <c r="B36" s="12"/>
      <c r="C36" s="21"/>
      <c r="D36" s="359"/>
      <c r="E36" s="360"/>
      <c r="F36" s="338"/>
      <c r="G36" s="7"/>
      <c r="H36" s="359"/>
      <c r="I36" s="360"/>
      <c r="J36" s="338"/>
      <c r="K36" s="7"/>
      <c r="O36" s="48"/>
    </row>
    <row r="37" spans="1:15" ht="12.75" customHeight="1">
      <c r="A37" s="5"/>
      <c r="B37" s="12"/>
      <c r="C37" s="21"/>
      <c r="D37" s="359"/>
      <c r="E37" s="360"/>
      <c r="F37" s="338"/>
      <c r="G37" s="7"/>
      <c r="H37" s="359"/>
      <c r="I37" s="360"/>
      <c r="J37" s="338"/>
      <c r="K37" s="7"/>
      <c r="O37" s="48"/>
    </row>
    <row r="38" spans="1:15" ht="13.5" customHeight="1" thickBot="1">
      <c r="A38" s="5"/>
      <c r="B38" s="13"/>
      <c r="C38" s="21"/>
      <c r="D38" s="405"/>
      <c r="E38" s="406"/>
      <c r="F38" s="339"/>
      <c r="G38" s="7"/>
      <c r="H38" s="405"/>
      <c r="I38" s="406"/>
      <c r="J38" s="339"/>
      <c r="K38" s="7"/>
      <c r="O38" s="48"/>
    </row>
    <row r="39" spans="1:15" ht="13.5" thickBot="1">
      <c r="A39" s="21"/>
      <c r="B39" s="18" t="s">
        <v>20</v>
      </c>
      <c r="C39" s="22"/>
      <c r="D39" s="414">
        <f>SUM(D31:D38)</f>
        <v>800</v>
      </c>
      <c r="E39" s="415"/>
      <c r="F39" s="23"/>
      <c r="G39" s="7"/>
      <c r="H39" s="414">
        <f>SUM(H31:H38)</f>
        <v>786</v>
      </c>
      <c r="I39" s="415"/>
      <c r="J39" s="23"/>
      <c r="K39" s="7"/>
      <c r="O39" s="48"/>
    </row>
    <row r="40" spans="1:15" ht="3.75" customHeight="1" thickBot="1">
      <c r="A40" s="5"/>
      <c r="B40" s="177"/>
      <c r="C40" s="178"/>
      <c r="D40" s="179"/>
      <c r="E40" s="179"/>
      <c r="F40" s="179"/>
      <c r="G40" s="33"/>
      <c r="H40" s="179"/>
      <c r="I40" s="179"/>
      <c r="J40" s="179"/>
      <c r="K40" s="7"/>
      <c r="O40" s="48"/>
    </row>
    <row r="41" spans="1:15" ht="26.25" thickBot="1">
      <c r="A41" s="5"/>
      <c r="B41" s="255" t="s">
        <v>21</v>
      </c>
      <c r="C41" s="1"/>
      <c r="D41" s="357" t="s">
        <v>113</v>
      </c>
      <c r="E41" s="358"/>
      <c r="F41" s="20" t="s">
        <v>5</v>
      </c>
      <c r="G41" s="7"/>
      <c r="H41" s="357" t="s">
        <v>113</v>
      </c>
      <c r="I41" s="358"/>
      <c r="J41" s="20" t="s">
        <v>5</v>
      </c>
      <c r="K41" s="7"/>
      <c r="O41" s="48"/>
    </row>
    <row r="42" spans="1:15" ht="12.75" customHeight="1">
      <c r="A42" s="5"/>
      <c r="B42" s="17" t="s">
        <v>22</v>
      </c>
      <c r="C42" s="21"/>
      <c r="D42" s="391"/>
      <c r="E42" s="392"/>
      <c r="F42" s="337">
        <f>IF(D50=0,"",D50/D130)</f>
      </c>
      <c r="G42" s="7"/>
      <c r="H42" s="391"/>
      <c r="I42" s="392"/>
      <c r="J42" s="337">
        <f>IF(H50=0,"",H50/H130)</f>
      </c>
      <c r="K42" s="7"/>
      <c r="O42" s="48"/>
    </row>
    <row r="43" spans="1:15" ht="12.75" customHeight="1">
      <c r="A43" s="5"/>
      <c r="B43" s="11" t="s">
        <v>23</v>
      </c>
      <c r="C43" s="21"/>
      <c r="D43" s="359"/>
      <c r="E43" s="360"/>
      <c r="F43" s="338"/>
      <c r="G43" s="7"/>
      <c r="H43" s="359"/>
      <c r="I43" s="360"/>
      <c r="J43" s="338"/>
      <c r="K43" s="7"/>
      <c r="O43" s="48"/>
    </row>
    <row r="44" spans="1:15" ht="12.75" customHeight="1">
      <c r="A44" s="5"/>
      <c r="B44" s="11" t="s">
        <v>24</v>
      </c>
      <c r="C44" s="21"/>
      <c r="D44" s="359"/>
      <c r="E44" s="360"/>
      <c r="F44" s="338"/>
      <c r="G44" s="7"/>
      <c r="H44" s="359"/>
      <c r="I44" s="360"/>
      <c r="J44" s="338"/>
      <c r="K44" s="7"/>
      <c r="O44" s="48"/>
    </row>
    <row r="45" spans="1:15" ht="12.75" customHeight="1">
      <c r="A45" s="5"/>
      <c r="B45" s="11" t="s">
        <v>14</v>
      </c>
      <c r="C45" s="21"/>
      <c r="D45" s="359"/>
      <c r="E45" s="360"/>
      <c r="F45" s="338"/>
      <c r="G45" s="7"/>
      <c r="H45" s="359"/>
      <c r="I45" s="360"/>
      <c r="J45" s="338"/>
      <c r="K45" s="7"/>
      <c r="O45" s="48"/>
    </row>
    <row r="46" spans="1:15" ht="12.75" customHeight="1">
      <c r="A46" s="5"/>
      <c r="B46" s="11" t="s">
        <v>15</v>
      </c>
      <c r="C46" s="21"/>
      <c r="D46" s="359"/>
      <c r="E46" s="360"/>
      <c r="F46" s="338"/>
      <c r="G46" s="7"/>
      <c r="H46" s="359"/>
      <c r="I46" s="360"/>
      <c r="J46" s="338"/>
      <c r="K46" s="7"/>
      <c r="O46" s="48"/>
    </row>
    <row r="47" spans="1:15" ht="12.75" customHeight="1">
      <c r="A47" s="5"/>
      <c r="B47" s="12"/>
      <c r="C47" s="21"/>
      <c r="D47" s="359"/>
      <c r="E47" s="360"/>
      <c r="F47" s="338"/>
      <c r="G47" s="7"/>
      <c r="H47" s="359"/>
      <c r="I47" s="360"/>
      <c r="J47" s="338"/>
      <c r="K47" s="7"/>
      <c r="O47" s="48"/>
    </row>
    <row r="48" spans="1:11" ht="12.75" customHeight="1">
      <c r="A48" s="5"/>
      <c r="B48" s="12"/>
      <c r="C48" s="21"/>
      <c r="D48" s="359"/>
      <c r="E48" s="360"/>
      <c r="F48" s="338"/>
      <c r="G48" s="7"/>
      <c r="H48" s="359"/>
      <c r="I48" s="360"/>
      <c r="J48" s="338"/>
      <c r="K48" s="7"/>
    </row>
    <row r="49" spans="1:11" ht="13.5" customHeight="1" thickBot="1">
      <c r="A49" s="5"/>
      <c r="B49" s="13"/>
      <c r="C49" s="21"/>
      <c r="D49" s="405"/>
      <c r="E49" s="406"/>
      <c r="F49" s="339"/>
      <c r="G49" s="7"/>
      <c r="H49" s="405"/>
      <c r="I49" s="406"/>
      <c r="J49" s="339"/>
      <c r="K49" s="7"/>
    </row>
    <row r="50" spans="1:11" ht="13.5" thickBot="1">
      <c r="A50" s="5"/>
      <c r="B50" s="24" t="s">
        <v>25</v>
      </c>
      <c r="C50" s="27"/>
      <c r="D50" s="414">
        <f>SUM(D42:D49)</f>
        <v>0</v>
      </c>
      <c r="E50" s="415"/>
      <c r="F50" s="23"/>
      <c r="G50" s="7"/>
      <c r="H50" s="414">
        <f>SUM(H42:H49)</f>
        <v>0</v>
      </c>
      <c r="I50" s="415"/>
      <c r="J50" s="23"/>
      <c r="K50" s="7"/>
    </row>
    <row r="51" spans="1:11" ht="3.75" customHeight="1" thickBot="1">
      <c r="A51" s="5"/>
      <c r="B51" s="177"/>
      <c r="C51" s="178"/>
      <c r="D51" s="179"/>
      <c r="E51" s="179"/>
      <c r="F51" s="179"/>
      <c r="G51" s="33"/>
      <c r="H51" s="179"/>
      <c r="I51" s="179"/>
      <c r="J51" s="179"/>
      <c r="K51" s="7"/>
    </row>
    <row r="52" spans="1:11" ht="27" customHeight="1" thickBot="1">
      <c r="A52" s="5"/>
      <c r="B52" s="255" t="s">
        <v>99</v>
      </c>
      <c r="C52" s="1"/>
      <c r="D52" s="357" t="s">
        <v>113</v>
      </c>
      <c r="E52" s="358"/>
      <c r="F52" s="20" t="s">
        <v>5</v>
      </c>
      <c r="G52" s="7"/>
      <c r="H52" s="357" t="s">
        <v>113</v>
      </c>
      <c r="I52" s="358"/>
      <c r="J52" s="20" t="s">
        <v>5</v>
      </c>
      <c r="K52" s="7"/>
    </row>
    <row r="53" spans="1:11" ht="12.75" customHeight="1">
      <c r="A53" s="5"/>
      <c r="B53" s="17" t="s">
        <v>91</v>
      </c>
      <c r="C53" s="21"/>
      <c r="D53" s="391"/>
      <c r="E53" s="392"/>
      <c r="F53" s="337">
        <f>IF(D62=0,"",D62/D130)</f>
      </c>
      <c r="G53" s="7"/>
      <c r="H53" s="391"/>
      <c r="I53" s="392"/>
      <c r="J53" s="337">
        <f>IF(H62=0,"",H62/H130)</f>
      </c>
      <c r="K53" s="7"/>
    </row>
    <row r="54" spans="1:11" ht="12.75" customHeight="1">
      <c r="A54" s="5"/>
      <c r="B54" s="11" t="s">
        <v>41</v>
      </c>
      <c r="C54" s="21"/>
      <c r="D54" s="359"/>
      <c r="E54" s="360"/>
      <c r="F54" s="338"/>
      <c r="G54" s="7"/>
      <c r="H54" s="359"/>
      <c r="I54" s="360"/>
      <c r="J54" s="338"/>
      <c r="K54" s="7"/>
    </row>
    <row r="55" spans="1:11" ht="12.75" customHeight="1">
      <c r="A55" s="5"/>
      <c r="B55" s="11" t="s">
        <v>42</v>
      </c>
      <c r="C55" s="21"/>
      <c r="D55" s="359"/>
      <c r="E55" s="360"/>
      <c r="F55" s="338"/>
      <c r="G55" s="7"/>
      <c r="H55" s="359"/>
      <c r="I55" s="360"/>
      <c r="J55" s="338"/>
      <c r="K55" s="7"/>
    </row>
    <row r="56" spans="1:11" ht="12.75" customHeight="1">
      <c r="A56" s="5"/>
      <c r="B56" s="11" t="s">
        <v>103</v>
      </c>
      <c r="C56" s="21"/>
      <c r="D56" s="359"/>
      <c r="E56" s="360"/>
      <c r="F56" s="338"/>
      <c r="G56" s="7"/>
      <c r="H56" s="359"/>
      <c r="I56" s="360"/>
      <c r="J56" s="338"/>
      <c r="K56" s="7"/>
    </row>
    <row r="57" spans="1:11" ht="12.75" customHeight="1">
      <c r="A57" s="5"/>
      <c r="B57" s="11" t="s">
        <v>32</v>
      </c>
      <c r="C57" s="21"/>
      <c r="D57" s="359"/>
      <c r="E57" s="360"/>
      <c r="F57" s="338"/>
      <c r="G57" s="7"/>
      <c r="H57" s="359"/>
      <c r="I57" s="360"/>
      <c r="J57" s="338"/>
      <c r="K57" s="7"/>
    </row>
    <row r="58" spans="1:11" ht="12.75" customHeight="1">
      <c r="A58" s="5"/>
      <c r="B58" s="11" t="s">
        <v>33</v>
      </c>
      <c r="C58" s="21"/>
      <c r="D58" s="359"/>
      <c r="E58" s="360"/>
      <c r="F58" s="338"/>
      <c r="G58" s="7"/>
      <c r="H58" s="359"/>
      <c r="I58" s="360"/>
      <c r="J58" s="338"/>
      <c r="K58" s="7"/>
    </row>
    <row r="59" spans="1:11" ht="12.75" customHeight="1">
      <c r="A59" s="5"/>
      <c r="B59" s="11"/>
      <c r="C59" s="21"/>
      <c r="D59" s="359"/>
      <c r="E59" s="360"/>
      <c r="F59" s="338"/>
      <c r="G59" s="7"/>
      <c r="H59" s="359"/>
      <c r="I59" s="360"/>
      <c r="J59" s="338"/>
      <c r="K59" s="7"/>
    </row>
    <row r="60" spans="1:11" ht="12.75" customHeight="1">
      <c r="A60" s="5"/>
      <c r="B60" s="11"/>
      <c r="C60" s="21"/>
      <c r="D60" s="359"/>
      <c r="E60" s="360"/>
      <c r="F60" s="338"/>
      <c r="G60" s="7"/>
      <c r="H60" s="359"/>
      <c r="I60" s="360"/>
      <c r="J60" s="338"/>
      <c r="K60" s="7"/>
    </row>
    <row r="61" spans="1:11" ht="13.5" customHeight="1" thickBot="1">
      <c r="A61" s="5"/>
      <c r="B61" s="13"/>
      <c r="C61" s="21"/>
      <c r="D61" s="359"/>
      <c r="E61" s="360"/>
      <c r="F61" s="339"/>
      <c r="G61" s="7"/>
      <c r="H61" s="359"/>
      <c r="I61" s="360"/>
      <c r="J61" s="339"/>
      <c r="K61" s="7"/>
    </row>
    <row r="62" spans="1:11" ht="13.5" thickBot="1">
      <c r="A62" s="5"/>
      <c r="B62" s="24" t="s">
        <v>34</v>
      </c>
      <c r="C62" s="27"/>
      <c r="D62" s="414">
        <f>SUM(D53:D61)</f>
        <v>0</v>
      </c>
      <c r="E62" s="415"/>
      <c r="F62" s="167"/>
      <c r="G62" s="7"/>
      <c r="H62" s="414">
        <f>SUM(H53:H61)</f>
        <v>0</v>
      </c>
      <c r="I62" s="415"/>
      <c r="J62" s="167"/>
      <c r="K62" s="7"/>
    </row>
    <row r="63" spans="1:11" ht="3.75" customHeight="1" thickBot="1">
      <c r="A63" s="5"/>
      <c r="B63" s="177"/>
      <c r="C63" s="178"/>
      <c r="D63" s="179"/>
      <c r="E63" s="179"/>
      <c r="F63" s="179"/>
      <c r="G63" s="33"/>
      <c r="H63" s="179"/>
      <c r="I63" s="179"/>
      <c r="J63" s="179"/>
      <c r="K63" s="7"/>
    </row>
    <row r="64" spans="1:11" ht="26.25" thickBot="1">
      <c r="A64" s="5"/>
      <c r="B64" s="255" t="s">
        <v>35</v>
      </c>
      <c r="C64" s="1"/>
      <c r="D64" s="357" t="s">
        <v>113</v>
      </c>
      <c r="E64" s="358"/>
      <c r="F64" s="20" t="s">
        <v>5</v>
      </c>
      <c r="G64" s="7"/>
      <c r="H64" s="357" t="s">
        <v>113</v>
      </c>
      <c r="I64" s="358"/>
      <c r="J64" s="20" t="s">
        <v>5</v>
      </c>
      <c r="K64" s="7"/>
    </row>
    <row r="65" spans="1:11" ht="12.75" customHeight="1">
      <c r="A65" s="5"/>
      <c r="B65" s="17" t="s">
        <v>36</v>
      </c>
      <c r="C65" s="21"/>
      <c r="D65" s="391"/>
      <c r="E65" s="392"/>
      <c r="F65" s="337">
        <f>IF(D74=0,"",D74/D130)</f>
        <v>0.024154589371980676</v>
      </c>
      <c r="G65" s="7"/>
      <c r="H65" s="391"/>
      <c r="I65" s="392"/>
      <c r="J65" s="337">
        <f>IF(H74=0,"",H74/H130)</f>
        <v>0.02297794117647059</v>
      </c>
      <c r="K65" s="7"/>
    </row>
    <row r="66" spans="1:11" ht="12.75" customHeight="1">
      <c r="A66" s="5"/>
      <c r="B66" s="11" t="s">
        <v>37</v>
      </c>
      <c r="C66" s="21"/>
      <c r="D66" s="359"/>
      <c r="E66" s="360"/>
      <c r="F66" s="338"/>
      <c r="G66" s="7"/>
      <c r="H66" s="359"/>
      <c r="I66" s="360"/>
      <c r="J66" s="338"/>
      <c r="K66" s="7"/>
    </row>
    <row r="67" spans="1:11" ht="12.75" customHeight="1">
      <c r="A67" s="5"/>
      <c r="B67" s="11" t="s">
        <v>38</v>
      </c>
      <c r="C67" s="21"/>
      <c r="D67" s="359">
        <v>50</v>
      </c>
      <c r="E67" s="360"/>
      <c r="F67" s="338"/>
      <c r="G67" s="7"/>
      <c r="H67" s="359">
        <v>50</v>
      </c>
      <c r="I67" s="360"/>
      <c r="J67" s="338"/>
      <c r="K67" s="7"/>
    </row>
    <row r="68" spans="1:11" ht="12.75" customHeight="1">
      <c r="A68" s="5"/>
      <c r="B68" s="11" t="s">
        <v>39</v>
      </c>
      <c r="C68" s="21"/>
      <c r="D68" s="359"/>
      <c r="E68" s="360"/>
      <c r="F68" s="338"/>
      <c r="G68" s="7"/>
      <c r="H68" s="359"/>
      <c r="I68" s="360"/>
      <c r="J68" s="338"/>
      <c r="K68" s="7"/>
    </row>
    <row r="69" spans="1:11" ht="12.75" customHeight="1">
      <c r="A69" s="5"/>
      <c r="B69" s="11" t="s">
        <v>32</v>
      </c>
      <c r="C69" s="21"/>
      <c r="D69" s="359"/>
      <c r="E69" s="360"/>
      <c r="F69" s="338"/>
      <c r="G69" s="7"/>
      <c r="H69" s="359"/>
      <c r="I69" s="360"/>
      <c r="J69" s="338"/>
      <c r="K69" s="7"/>
    </row>
    <row r="70" spans="1:11" ht="12.75" customHeight="1">
      <c r="A70" s="5"/>
      <c r="B70" s="11" t="s">
        <v>33</v>
      </c>
      <c r="C70" s="21"/>
      <c r="D70" s="359"/>
      <c r="E70" s="360"/>
      <c r="F70" s="338"/>
      <c r="G70" s="7"/>
      <c r="H70" s="359"/>
      <c r="I70" s="360"/>
      <c r="J70" s="338"/>
      <c r="K70" s="7"/>
    </row>
    <row r="71" spans="1:11" ht="12.75" customHeight="1">
      <c r="A71" s="5"/>
      <c r="B71" s="12"/>
      <c r="C71" s="21"/>
      <c r="D71" s="359"/>
      <c r="E71" s="360"/>
      <c r="F71" s="338"/>
      <c r="G71" s="7"/>
      <c r="H71" s="359"/>
      <c r="I71" s="360"/>
      <c r="J71" s="338"/>
      <c r="K71" s="7"/>
    </row>
    <row r="72" spans="1:11" ht="12.75" customHeight="1">
      <c r="A72" s="5"/>
      <c r="B72" s="12"/>
      <c r="C72" s="21"/>
      <c r="D72" s="359"/>
      <c r="E72" s="360"/>
      <c r="F72" s="338"/>
      <c r="G72" s="7"/>
      <c r="H72" s="359"/>
      <c r="I72" s="360"/>
      <c r="J72" s="338"/>
      <c r="K72" s="7"/>
    </row>
    <row r="73" spans="1:11" ht="13.5" customHeight="1" thickBot="1">
      <c r="A73" s="5"/>
      <c r="B73" s="12"/>
      <c r="C73" s="21"/>
      <c r="D73" s="405"/>
      <c r="E73" s="406"/>
      <c r="F73" s="339"/>
      <c r="G73" s="7"/>
      <c r="H73" s="405"/>
      <c r="I73" s="406"/>
      <c r="J73" s="339"/>
      <c r="K73" s="7"/>
    </row>
    <row r="74" spans="1:11" ht="13.5" thickBot="1">
      <c r="A74" s="5"/>
      <c r="B74" s="18" t="s">
        <v>40</v>
      </c>
      <c r="C74" s="27"/>
      <c r="D74" s="414">
        <f>SUM(D65:D73)</f>
        <v>50</v>
      </c>
      <c r="E74" s="415"/>
      <c r="F74" s="23"/>
      <c r="G74" s="7"/>
      <c r="H74" s="414">
        <f>SUM(H65:H73)</f>
        <v>50</v>
      </c>
      <c r="I74" s="415"/>
      <c r="J74" s="23"/>
      <c r="K74" s="7"/>
    </row>
    <row r="75" spans="1:11" ht="3.75" customHeight="1" thickBot="1">
      <c r="A75" s="5"/>
      <c r="B75" s="177"/>
      <c r="C75" s="178"/>
      <c r="D75" s="179"/>
      <c r="E75" s="179"/>
      <c r="F75" s="179"/>
      <c r="G75" s="33"/>
      <c r="H75" s="179"/>
      <c r="I75" s="179"/>
      <c r="J75" s="179"/>
      <c r="K75" s="7"/>
    </row>
    <row r="76" spans="1:11" ht="26.25" thickBot="1">
      <c r="A76" s="5"/>
      <c r="B76" s="255" t="s">
        <v>100</v>
      </c>
      <c r="C76" s="1"/>
      <c r="D76" s="357" t="s">
        <v>113</v>
      </c>
      <c r="E76" s="358"/>
      <c r="F76" s="20" t="s">
        <v>5</v>
      </c>
      <c r="G76" s="7"/>
      <c r="H76" s="357" t="s">
        <v>113</v>
      </c>
      <c r="I76" s="358"/>
      <c r="J76" s="20" t="s">
        <v>5</v>
      </c>
      <c r="K76" s="7"/>
    </row>
    <row r="77" spans="1:11" ht="12.75" customHeight="1">
      <c r="A77" s="5"/>
      <c r="B77" s="17" t="s">
        <v>26</v>
      </c>
      <c r="C77" s="21"/>
      <c r="D77" s="391"/>
      <c r="E77" s="392"/>
      <c r="F77" s="337">
        <f>IF(D89=0,"",D89/D130)</f>
        <v>0.0966183574879227</v>
      </c>
      <c r="G77" s="7"/>
      <c r="H77" s="391"/>
      <c r="I77" s="392"/>
      <c r="J77" s="337">
        <f>IF(H89=0,"",H89/H130)</f>
        <v>0.09191176470588236</v>
      </c>
      <c r="K77" s="7"/>
    </row>
    <row r="78" spans="1:11" ht="12.75" customHeight="1">
      <c r="A78" s="5"/>
      <c r="B78" s="11" t="s">
        <v>27</v>
      </c>
      <c r="C78" s="21"/>
      <c r="D78" s="359"/>
      <c r="E78" s="360"/>
      <c r="F78" s="338"/>
      <c r="G78" s="7"/>
      <c r="H78" s="359"/>
      <c r="I78" s="360"/>
      <c r="J78" s="338"/>
      <c r="K78" s="7"/>
    </row>
    <row r="79" spans="1:11" ht="12.75" customHeight="1">
      <c r="A79" s="5"/>
      <c r="B79" s="11" t="s">
        <v>28</v>
      </c>
      <c r="C79" s="21"/>
      <c r="D79" s="359"/>
      <c r="E79" s="360"/>
      <c r="F79" s="338"/>
      <c r="G79" s="7"/>
      <c r="H79" s="359"/>
      <c r="I79" s="360"/>
      <c r="J79" s="338"/>
      <c r="K79" s="7"/>
    </row>
    <row r="80" spans="1:11" ht="12.75" customHeight="1">
      <c r="A80" s="5"/>
      <c r="B80" s="11" t="s">
        <v>29</v>
      </c>
      <c r="C80" s="21"/>
      <c r="D80" s="359"/>
      <c r="E80" s="360"/>
      <c r="F80" s="338"/>
      <c r="G80" s="7"/>
      <c r="H80" s="359"/>
      <c r="I80" s="360"/>
      <c r="J80" s="338"/>
      <c r="K80" s="7"/>
    </row>
    <row r="81" spans="1:11" ht="12.75" customHeight="1">
      <c r="A81" s="5"/>
      <c r="B81" s="11" t="s">
        <v>105</v>
      </c>
      <c r="C81" s="21"/>
      <c r="D81" s="359"/>
      <c r="E81" s="360"/>
      <c r="F81" s="338"/>
      <c r="G81" s="7"/>
      <c r="H81" s="359"/>
      <c r="I81" s="360"/>
      <c r="J81" s="338"/>
      <c r="K81" s="7"/>
    </row>
    <row r="82" spans="1:11" ht="12.75" customHeight="1">
      <c r="A82" s="5"/>
      <c r="B82" s="11" t="s">
        <v>30</v>
      </c>
      <c r="C82" s="21"/>
      <c r="D82" s="359"/>
      <c r="E82" s="360"/>
      <c r="F82" s="338"/>
      <c r="G82" s="7"/>
      <c r="H82" s="359"/>
      <c r="I82" s="360"/>
      <c r="J82" s="338"/>
      <c r="K82" s="7"/>
    </row>
    <row r="83" spans="1:11" ht="12.75" customHeight="1">
      <c r="A83" s="5"/>
      <c r="B83" s="11" t="s">
        <v>31</v>
      </c>
      <c r="C83" s="21"/>
      <c r="D83" s="359">
        <v>200</v>
      </c>
      <c r="E83" s="360"/>
      <c r="F83" s="338"/>
      <c r="G83" s="7"/>
      <c r="H83" s="359">
        <v>200</v>
      </c>
      <c r="I83" s="360"/>
      <c r="J83" s="338"/>
      <c r="K83" s="7"/>
    </row>
    <row r="84" spans="1:11" ht="12.75" customHeight="1">
      <c r="A84" s="5"/>
      <c r="B84" s="11" t="s">
        <v>32</v>
      </c>
      <c r="C84" s="21"/>
      <c r="D84" s="359"/>
      <c r="E84" s="360"/>
      <c r="F84" s="338"/>
      <c r="G84" s="7"/>
      <c r="H84" s="359"/>
      <c r="I84" s="360"/>
      <c r="J84" s="338"/>
      <c r="K84" s="7"/>
    </row>
    <row r="85" spans="1:11" ht="12.75" customHeight="1">
      <c r="A85" s="5"/>
      <c r="B85" s="11" t="s">
        <v>33</v>
      </c>
      <c r="C85" s="21"/>
      <c r="D85" s="359"/>
      <c r="E85" s="360"/>
      <c r="F85" s="338"/>
      <c r="G85" s="7"/>
      <c r="H85" s="359"/>
      <c r="I85" s="360"/>
      <c r="J85" s="338"/>
      <c r="K85" s="7"/>
    </row>
    <row r="86" spans="1:11" ht="12.75" customHeight="1">
      <c r="A86" s="5"/>
      <c r="B86" s="12"/>
      <c r="C86" s="21"/>
      <c r="D86" s="359"/>
      <c r="E86" s="360"/>
      <c r="F86" s="338"/>
      <c r="G86" s="7"/>
      <c r="H86" s="359"/>
      <c r="I86" s="360"/>
      <c r="J86" s="338"/>
      <c r="K86" s="7"/>
    </row>
    <row r="87" spans="1:11" ht="12.75" customHeight="1">
      <c r="A87" s="5"/>
      <c r="B87" s="12"/>
      <c r="C87" s="21"/>
      <c r="D87" s="359"/>
      <c r="E87" s="360"/>
      <c r="F87" s="338"/>
      <c r="G87" s="7"/>
      <c r="H87" s="359"/>
      <c r="I87" s="360"/>
      <c r="J87" s="338"/>
      <c r="K87" s="7"/>
    </row>
    <row r="88" spans="1:11" ht="13.5" customHeight="1" thickBot="1">
      <c r="A88" s="5"/>
      <c r="B88" s="12"/>
      <c r="C88" s="21"/>
      <c r="D88" s="359"/>
      <c r="E88" s="360"/>
      <c r="F88" s="339"/>
      <c r="G88" s="7"/>
      <c r="H88" s="359"/>
      <c r="I88" s="360"/>
      <c r="J88" s="339"/>
      <c r="K88" s="7"/>
    </row>
    <row r="89" spans="1:11" ht="13.5" thickBot="1">
      <c r="A89" s="5"/>
      <c r="B89" s="18" t="s">
        <v>43</v>
      </c>
      <c r="C89" s="27"/>
      <c r="D89" s="414">
        <f>SUM(D77:D88)</f>
        <v>200</v>
      </c>
      <c r="E89" s="415"/>
      <c r="F89" s="23"/>
      <c r="G89" s="7"/>
      <c r="H89" s="414">
        <f>SUM(H77:H88)</f>
        <v>200</v>
      </c>
      <c r="I89" s="415"/>
      <c r="J89" s="23"/>
      <c r="K89" s="7"/>
    </row>
    <row r="90" spans="1:11" ht="3.75" customHeight="1" thickBot="1">
      <c r="A90" s="5"/>
      <c r="B90" s="177"/>
      <c r="C90" s="178"/>
      <c r="D90" s="179"/>
      <c r="E90" s="179"/>
      <c r="F90" s="179"/>
      <c r="G90" s="33"/>
      <c r="H90" s="179"/>
      <c r="I90" s="179"/>
      <c r="J90" s="179"/>
      <c r="K90" s="7"/>
    </row>
    <row r="91" spans="1:11" ht="26.25" thickBot="1">
      <c r="A91" s="5"/>
      <c r="B91" s="255" t="s">
        <v>44</v>
      </c>
      <c r="C91" s="1"/>
      <c r="D91" s="357" t="s">
        <v>113</v>
      </c>
      <c r="E91" s="358"/>
      <c r="F91" s="20" t="s">
        <v>5</v>
      </c>
      <c r="G91" s="7"/>
      <c r="H91" s="357" t="s">
        <v>113</v>
      </c>
      <c r="I91" s="358"/>
      <c r="J91" s="20" t="s">
        <v>5</v>
      </c>
      <c r="K91" s="7"/>
    </row>
    <row r="92" spans="1:11" ht="12.75" customHeight="1">
      <c r="A92" s="5"/>
      <c r="B92" s="17" t="s">
        <v>45</v>
      </c>
      <c r="C92" s="21"/>
      <c r="D92" s="391">
        <v>170</v>
      </c>
      <c r="E92" s="392"/>
      <c r="F92" s="337">
        <f>IF(D100=0,"",D100/D130)</f>
        <v>0.0821256038647343</v>
      </c>
      <c r="G92" s="7"/>
      <c r="H92" s="391">
        <v>190</v>
      </c>
      <c r="I92" s="392"/>
      <c r="J92" s="337">
        <f>IF(H100=0,"",H100/H130)</f>
        <v>0.08731617647058823</v>
      </c>
      <c r="K92" s="7"/>
    </row>
    <row r="93" spans="1:11" ht="12.75" customHeight="1">
      <c r="A93" s="5"/>
      <c r="B93" s="11" t="s">
        <v>46</v>
      </c>
      <c r="C93" s="21"/>
      <c r="D93" s="359"/>
      <c r="E93" s="360"/>
      <c r="F93" s="338"/>
      <c r="G93" s="7"/>
      <c r="H93" s="359"/>
      <c r="I93" s="360"/>
      <c r="J93" s="338"/>
      <c r="K93" s="7"/>
    </row>
    <row r="94" spans="1:11" ht="12.75" customHeight="1">
      <c r="A94" s="5"/>
      <c r="B94" s="11" t="s">
        <v>106</v>
      </c>
      <c r="C94" s="21"/>
      <c r="D94" s="359"/>
      <c r="E94" s="360"/>
      <c r="F94" s="338"/>
      <c r="G94" s="7"/>
      <c r="H94" s="359"/>
      <c r="I94" s="360"/>
      <c r="J94" s="338"/>
      <c r="K94" s="7"/>
    </row>
    <row r="95" spans="1:11" ht="12.75" customHeight="1">
      <c r="A95" s="5"/>
      <c r="B95" s="11" t="s">
        <v>32</v>
      </c>
      <c r="C95" s="21"/>
      <c r="D95" s="359"/>
      <c r="E95" s="360"/>
      <c r="F95" s="338"/>
      <c r="G95" s="7"/>
      <c r="H95" s="359"/>
      <c r="I95" s="360"/>
      <c r="J95" s="338"/>
      <c r="K95" s="7"/>
    </row>
    <row r="96" spans="1:11" ht="12.75" customHeight="1">
      <c r="A96" s="5"/>
      <c r="B96" s="11" t="s">
        <v>33</v>
      </c>
      <c r="C96" s="21"/>
      <c r="D96" s="359"/>
      <c r="E96" s="360"/>
      <c r="F96" s="338"/>
      <c r="G96" s="7"/>
      <c r="H96" s="359"/>
      <c r="I96" s="360"/>
      <c r="J96" s="338"/>
      <c r="K96" s="7"/>
    </row>
    <row r="97" spans="1:11" ht="12.75" customHeight="1">
      <c r="A97" s="5"/>
      <c r="B97" s="12"/>
      <c r="C97" s="21"/>
      <c r="D97" s="359"/>
      <c r="E97" s="360"/>
      <c r="F97" s="338"/>
      <c r="G97" s="7"/>
      <c r="H97" s="359"/>
      <c r="I97" s="360"/>
      <c r="J97" s="338"/>
      <c r="K97" s="7"/>
    </row>
    <row r="98" spans="1:11" ht="12.75" customHeight="1">
      <c r="A98" s="5"/>
      <c r="B98" s="12"/>
      <c r="C98" s="21"/>
      <c r="D98" s="359"/>
      <c r="E98" s="360"/>
      <c r="F98" s="338"/>
      <c r="G98" s="7"/>
      <c r="H98" s="359"/>
      <c r="I98" s="360"/>
      <c r="J98" s="338"/>
      <c r="K98" s="7"/>
    </row>
    <row r="99" spans="1:11" ht="13.5" customHeight="1" thickBot="1">
      <c r="A99" s="5"/>
      <c r="B99" s="13"/>
      <c r="C99" s="21"/>
      <c r="D99" s="405"/>
      <c r="E99" s="406"/>
      <c r="F99" s="339"/>
      <c r="G99" s="7"/>
      <c r="H99" s="405"/>
      <c r="I99" s="406"/>
      <c r="J99" s="339"/>
      <c r="K99" s="7"/>
    </row>
    <row r="100" spans="1:11" ht="13.5" thickBot="1">
      <c r="A100" s="5"/>
      <c r="B100" s="24" t="s">
        <v>47</v>
      </c>
      <c r="C100" s="27"/>
      <c r="D100" s="414">
        <f>SUM(D92:D99)</f>
        <v>170</v>
      </c>
      <c r="E100" s="415"/>
      <c r="F100" s="23"/>
      <c r="G100" s="7"/>
      <c r="H100" s="414">
        <f>SUM(H92:H99)</f>
        <v>190</v>
      </c>
      <c r="I100" s="415"/>
      <c r="J100" s="23"/>
      <c r="K100" s="7"/>
    </row>
    <row r="101" spans="1:11" ht="3.75" customHeight="1" thickBot="1">
      <c r="A101" s="5"/>
      <c r="B101" s="177"/>
      <c r="C101" s="178"/>
      <c r="D101" s="179"/>
      <c r="E101" s="179"/>
      <c r="F101" s="179"/>
      <c r="G101" s="33"/>
      <c r="H101" s="179"/>
      <c r="I101" s="179"/>
      <c r="J101" s="179"/>
      <c r="K101" s="7"/>
    </row>
    <row r="102" spans="1:11" ht="26.25" thickBot="1">
      <c r="A102" s="5"/>
      <c r="B102" s="255" t="s">
        <v>89</v>
      </c>
      <c r="C102" s="1"/>
      <c r="D102" s="357" t="s">
        <v>113</v>
      </c>
      <c r="E102" s="358"/>
      <c r="F102" s="20" t="s">
        <v>5</v>
      </c>
      <c r="G102" s="7"/>
      <c r="H102" s="357" t="s">
        <v>113</v>
      </c>
      <c r="I102" s="358"/>
      <c r="J102" s="20" t="s">
        <v>5</v>
      </c>
      <c r="K102" s="7"/>
    </row>
    <row r="103" spans="1:11" ht="12.75" customHeight="1">
      <c r="A103" s="5"/>
      <c r="B103" s="17" t="s">
        <v>48</v>
      </c>
      <c r="C103" s="21"/>
      <c r="D103" s="391"/>
      <c r="E103" s="392"/>
      <c r="F103" s="337">
        <f>IF(D114=0,"",D114/D130)</f>
      </c>
      <c r="G103" s="7"/>
      <c r="H103" s="391"/>
      <c r="I103" s="392"/>
      <c r="J103" s="337">
        <f>IF(H114=0,"",H114/H130)</f>
      </c>
      <c r="K103" s="7"/>
    </row>
    <row r="104" spans="1:11" ht="12.75" customHeight="1">
      <c r="A104" s="5"/>
      <c r="B104" s="11"/>
      <c r="C104" s="21"/>
      <c r="D104" s="359"/>
      <c r="E104" s="360"/>
      <c r="F104" s="338"/>
      <c r="G104" s="7"/>
      <c r="H104" s="359"/>
      <c r="I104" s="360"/>
      <c r="J104" s="338"/>
      <c r="K104" s="7"/>
    </row>
    <row r="105" spans="1:11" ht="12.75" customHeight="1">
      <c r="A105" s="5"/>
      <c r="B105" s="11"/>
      <c r="C105" s="21"/>
      <c r="D105" s="359"/>
      <c r="E105" s="360"/>
      <c r="F105" s="338"/>
      <c r="G105" s="7"/>
      <c r="H105" s="359"/>
      <c r="I105" s="360"/>
      <c r="J105" s="338"/>
      <c r="K105" s="7"/>
    </row>
    <row r="106" spans="1:11" ht="12.75" customHeight="1">
      <c r="A106" s="5"/>
      <c r="B106" s="11"/>
      <c r="C106" s="21"/>
      <c r="D106" s="359"/>
      <c r="E106" s="360"/>
      <c r="F106" s="338"/>
      <c r="G106" s="7"/>
      <c r="H106" s="359"/>
      <c r="I106" s="360"/>
      <c r="J106" s="338"/>
      <c r="K106" s="7"/>
    </row>
    <row r="107" spans="1:11" ht="12.75" customHeight="1">
      <c r="A107" s="5"/>
      <c r="B107" s="11"/>
      <c r="C107" s="21"/>
      <c r="D107" s="359"/>
      <c r="E107" s="360"/>
      <c r="F107" s="338"/>
      <c r="G107" s="7"/>
      <c r="H107" s="359"/>
      <c r="I107" s="360"/>
      <c r="J107" s="338"/>
      <c r="K107" s="7"/>
    </row>
    <row r="108" spans="1:11" ht="12.75" customHeight="1">
      <c r="A108" s="5"/>
      <c r="B108" s="11"/>
      <c r="C108" s="21"/>
      <c r="D108" s="359"/>
      <c r="E108" s="360"/>
      <c r="F108" s="338"/>
      <c r="G108" s="7"/>
      <c r="H108" s="359"/>
      <c r="I108" s="360"/>
      <c r="J108" s="338"/>
      <c r="K108" s="7"/>
    </row>
    <row r="109" spans="1:11" ht="12.75" customHeight="1">
      <c r="A109" s="5"/>
      <c r="B109" s="11"/>
      <c r="C109" s="21"/>
      <c r="D109" s="359"/>
      <c r="E109" s="360"/>
      <c r="F109" s="338"/>
      <c r="G109" s="7"/>
      <c r="H109" s="359"/>
      <c r="I109" s="360"/>
      <c r="J109" s="338"/>
      <c r="K109" s="7"/>
    </row>
    <row r="110" spans="1:11" ht="12.75" customHeight="1">
      <c r="A110" s="5"/>
      <c r="B110" s="11"/>
      <c r="C110" s="21"/>
      <c r="D110" s="359"/>
      <c r="E110" s="360"/>
      <c r="F110" s="338"/>
      <c r="G110" s="7"/>
      <c r="H110" s="359"/>
      <c r="I110" s="360"/>
      <c r="J110" s="338"/>
      <c r="K110" s="7"/>
    </row>
    <row r="111" spans="1:11" ht="12.75" customHeight="1">
      <c r="A111" s="5"/>
      <c r="B111" s="11"/>
      <c r="C111" s="21"/>
      <c r="D111" s="359"/>
      <c r="E111" s="360"/>
      <c r="F111" s="338"/>
      <c r="G111" s="7"/>
      <c r="H111" s="359"/>
      <c r="I111" s="360"/>
      <c r="J111" s="338"/>
      <c r="K111" s="7"/>
    </row>
    <row r="112" spans="1:11" ht="12.75" customHeight="1">
      <c r="A112" s="5"/>
      <c r="B112" s="11"/>
      <c r="C112" s="21"/>
      <c r="D112" s="359"/>
      <c r="E112" s="360"/>
      <c r="F112" s="338"/>
      <c r="G112" s="7"/>
      <c r="H112" s="359"/>
      <c r="I112" s="360"/>
      <c r="J112" s="338"/>
      <c r="K112" s="7"/>
    </row>
    <row r="113" spans="1:11" ht="13.5" customHeight="1" thickBot="1">
      <c r="A113" s="5"/>
      <c r="B113" s="13"/>
      <c r="C113" s="21"/>
      <c r="D113" s="359"/>
      <c r="E113" s="360"/>
      <c r="F113" s="339"/>
      <c r="G113" s="7"/>
      <c r="H113" s="359"/>
      <c r="I113" s="360"/>
      <c r="J113" s="339"/>
      <c r="K113" s="7"/>
    </row>
    <row r="114" spans="1:11" ht="13.5" thickBot="1">
      <c r="A114" s="5"/>
      <c r="B114" s="18" t="s">
        <v>49</v>
      </c>
      <c r="C114" s="27"/>
      <c r="D114" s="414">
        <f>SUM(D103:D113)</f>
        <v>0</v>
      </c>
      <c r="E114" s="415"/>
      <c r="F114" s="23"/>
      <c r="G114" s="7"/>
      <c r="H114" s="414">
        <f>SUM(H103:H113)</f>
        <v>0</v>
      </c>
      <c r="I114" s="415"/>
      <c r="J114" s="23"/>
      <c r="K114" s="7"/>
    </row>
    <row r="115" spans="1:11" ht="3.75" customHeight="1" thickBot="1">
      <c r="A115" s="5"/>
      <c r="B115" s="177"/>
      <c r="C115" s="178"/>
      <c r="D115" s="179"/>
      <c r="E115" s="179"/>
      <c r="F115" s="179"/>
      <c r="G115" s="33"/>
      <c r="H115" s="179"/>
      <c r="I115" s="179"/>
      <c r="J115" s="179"/>
      <c r="K115" s="7"/>
    </row>
    <row r="116" spans="1:11" ht="26.25" thickBot="1">
      <c r="A116" s="5"/>
      <c r="B116" s="255" t="s">
        <v>50</v>
      </c>
      <c r="C116" s="1"/>
      <c r="D116" s="357" t="s">
        <v>113</v>
      </c>
      <c r="E116" s="358"/>
      <c r="F116" s="20" t="s">
        <v>5</v>
      </c>
      <c r="G116" s="7"/>
      <c r="H116" s="357" t="s">
        <v>113</v>
      </c>
      <c r="I116" s="358"/>
      <c r="J116" s="20" t="s">
        <v>5</v>
      </c>
      <c r="K116" s="7"/>
    </row>
    <row r="117" spans="1:11" ht="12.75" customHeight="1">
      <c r="A117" s="5"/>
      <c r="B117" s="17"/>
      <c r="C117" s="21"/>
      <c r="D117" s="391"/>
      <c r="E117" s="392"/>
      <c r="F117" s="337">
        <f>IF(D128=0,"",D128/D130)</f>
      </c>
      <c r="G117" s="7"/>
      <c r="H117" s="391"/>
      <c r="I117" s="392"/>
      <c r="J117" s="337">
        <f>IF(H128=0,"",H128/H130)</f>
      </c>
      <c r="K117" s="7"/>
    </row>
    <row r="118" spans="1:11" ht="12.75" customHeight="1">
      <c r="A118" s="5"/>
      <c r="B118" s="11"/>
      <c r="C118" s="21"/>
      <c r="D118" s="359"/>
      <c r="E118" s="360"/>
      <c r="F118" s="338"/>
      <c r="G118" s="7"/>
      <c r="H118" s="359"/>
      <c r="I118" s="360"/>
      <c r="J118" s="338"/>
      <c r="K118" s="7"/>
    </row>
    <row r="119" spans="1:11" ht="12.75" customHeight="1">
      <c r="A119" s="5"/>
      <c r="B119" s="11"/>
      <c r="C119" s="21"/>
      <c r="D119" s="359"/>
      <c r="E119" s="360"/>
      <c r="F119" s="338"/>
      <c r="G119" s="7"/>
      <c r="H119" s="359"/>
      <c r="I119" s="360"/>
      <c r="J119" s="338"/>
      <c r="K119" s="7"/>
    </row>
    <row r="120" spans="1:11" ht="12.75" customHeight="1">
      <c r="A120" s="5"/>
      <c r="B120" s="11"/>
      <c r="C120" s="21"/>
      <c r="D120" s="359"/>
      <c r="E120" s="360"/>
      <c r="F120" s="338"/>
      <c r="G120" s="7"/>
      <c r="H120" s="359"/>
      <c r="I120" s="360"/>
      <c r="J120" s="338"/>
      <c r="K120" s="7"/>
    </row>
    <row r="121" spans="1:11" ht="12.75" customHeight="1">
      <c r="A121" s="5"/>
      <c r="B121" s="11"/>
      <c r="C121" s="21"/>
      <c r="D121" s="359"/>
      <c r="E121" s="360"/>
      <c r="F121" s="338"/>
      <c r="G121" s="7"/>
      <c r="H121" s="359"/>
      <c r="I121" s="360"/>
      <c r="J121" s="338"/>
      <c r="K121" s="7"/>
    </row>
    <row r="122" spans="1:11" ht="12.75" customHeight="1">
      <c r="A122" s="5"/>
      <c r="B122" s="11"/>
      <c r="C122" s="21"/>
      <c r="D122" s="359"/>
      <c r="E122" s="360"/>
      <c r="F122" s="338"/>
      <c r="G122" s="7"/>
      <c r="H122" s="359"/>
      <c r="I122" s="360"/>
      <c r="J122" s="338"/>
      <c r="K122" s="7"/>
    </row>
    <row r="123" spans="1:11" ht="12.75" customHeight="1">
      <c r="A123" s="5"/>
      <c r="B123" s="11"/>
      <c r="C123" s="21"/>
      <c r="D123" s="359"/>
      <c r="E123" s="360"/>
      <c r="F123" s="338"/>
      <c r="G123" s="7"/>
      <c r="H123" s="359"/>
      <c r="I123" s="360"/>
      <c r="J123" s="338"/>
      <c r="K123" s="7"/>
    </row>
    <row r="124" spans="1:11" ht="12.75" customHeight="1">
      <c r="A124" s="5"/>
      <c r="B124" s="11"/>
      <c r="C124" s="21"/>
      <c r="D124" s="359"/>
      <c r="E124" s="360"/>
      <c r="F124" s="338"/>
      <c r="G124" s="7"/>
      <c r="H124" s="359"/>
      <c r="I124" s="360"/>
      <c r="J124" s="338"/>
      <c r="K124" s="7"/>
    </row>
    <row r="125" spans="1:11" ht="12.75" customHeight="1">
      <c r="A125" s="5"/>
      <c r="B125" s="11"/>
      <c r="C125" s="21"/>
      <c r="D125" s="359"/>
      <c r="E125" s="360"/>
      <c r="F125" s="338"/>
      <c r="G125" s="7"/>
      <c r="H125" s="359"/>
      <c r="I125" s="360"/>
      <c r="J125" s="338"/>
      <c r="K125" s="7"/>
    </row>
    <row r="126" spans="1:11" ht="12.75" customHeight="1">
      <c r="A126" s="5"/>
      <c r="B126" s="11"/>
      <c r="C126" s="21"/>
      <c r="D126" s="359"/>
      <c r="E126" s="360"/>
      <c r="F126" s="338"/>
      <c r="G126" s="7"/>
      <c r="H126" s="359"/>
      <c r="I126" s="360"/>
      <c r="J126" s="338"/>
      <c r="K126" s="7"/>
    </row>
    <row r="127" spans="1:11" ht="13.5" customHeight="1" thickBot="1">
      <c r="A127" s="5"/>
      <c r="B127" s="13"/>
      <c r="C127" s="21"/>
      <c r="D127" s="359"/>
      <c r="E127" s="360"/>
      <c r="F127" s="339"/>
      <c r="G127" s="7"/>
      <c r="H127" s="359"/>
      <c r="I127" s="360"/>
      <c r="J127" s="339"/>
      <c r="K127" s="7"/>
    </row>
    <row r="128" spans="1:11" ht="13.5" customHeight="1" thickBot="1">
      <c r="A128" s="5"/>
      <c r="B128" s="18" t="s">
        <v>51</v>
      </c>
      <c r="C128" s="27"/>
      <c r="D128" s="414">
        <f>SUM(D117:D127)</f>
        <v>0</v>
      </c>
      <c r="E128" s="415"/>
      <c r="F128" s="23"/>
      <c r="G128" s="28"/>
      <c r="H128" s="414">
        <f>SUM(H117:H127)</f>
        <v>0</v>
      </c>
      <c r="I128" s="415"/>
      <c r="J128" s="23"/>
      <c r="K128" s="5"/>
    </row>
    <row r="129" spans="1:11" ht="3.75" customHeight="1" thickBot="1">
      <c r="A129" s="5"/>
      <c r="B129" s="189"/>
      <c r="C129" s="190"/>
      <c r="D129" s="191"/>
      <c r="E129" s="191"/>
      <c r="F129" s="191"/>
      <c r="G129" s="192"/>
      <c r="H129" s="191"/>
      <c r="I129" s="191"/>
      <c r="J129" s="191"/>
      <c r="K129" s="5"/>
    </row>
    <row r="130" spans="1:11" ht="12.75">
      <c r="A130" s="5"/>
      <c r="B130" s="25" t="s">
        <v>52</v>
      </c>
      <c r="C130" s="1"/>
      <c r="D130" s="416">
        <f>D28+D39+D50+D62+D74+D89+D100+D114+D128</f>
        <v>2070</v>
      </c>
      <c r="E130" s="417"/>
      <c r="F130" s="168"/>
      <c r="G130" s="7"/>
      <c r="H130" s="416">
        <f>H28+H39+H50+H62+H74+H89+H100+H114+H128</f>
        <v>2176</v>
      </c>
      <c r="I130" s="417"/>
      <c r="J130" s="168"/>
      <c r="K130" s="5"/>
    </row>
    <row r="131" spans="1:11" ht="6" customHeight="1">
      <c r="A131" s="5"/>
      <c r="B131" s="26"/>
      <c r="C131" s="21"/>
      <c r="D131" s="361"/>
      <c r="E131" s="362"/>
      <c r="F131" s="169"/>
      <c r="G131" s="7"/>
      <c r="H131" s="361"/>
      <c r="I131" s="362"/>
      <c r="J131" s="169"/>
      <c r="K131" s="7"/>
    </row>
    <row r="132" spans="1:11" ht="13.5" thickBot="1">
      <c r="A132" s="5"/>
      <c r="B132" s="249" t="s">
        <v>53</v>
      </c>
      <c r="C132" s="27"/>
      <c r="D132" s="418">
        <f>D11-D130</f>
        <v>130</v>
      </c>
      <c r="E132" s="419"/>
      <c r="F132" s="170"/>
      <c r="G132" s="28"/>
      <c r="H132" s="418">
        <f>H11-H130</f>
        <v>24</v>
      </c>
      <c r="I132" s="419"/>
      <c r="J132" s="170"/>
      <c r="K132" s="7"/>
    </row>
    <row r="133" spans="1:11" ht="3.75" customHeight="1" thickBot="1">
      <c r="A133" s="27"/>
      <c r="B133" s="22"/>
      <c r="C133" s="2"/>
      <c r="D133" s="2"/>
      <c r="E133" s="2"/>
      <c r="F133" s="2"/>
      <c r="G133" s="2"/>
      <c r="H133" s="2"/>
      <c r="I133" s="2"/>
      <c r="J133" s="2"/>
      <c r="K133" s="28"/>
    </row>
    <row r="134" spans="1:11" ht="7.5" customHeight="1" thickBo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44"/>
    </row>
    <row r="135" spans="1:11" ht="3.75" customHeight="1" thickBot="1">
      <c r="A135" s="1"/>
      <c r="B135" s="2"/>
      <c r="C135" s="31"/>
      <c r="D135" s="2"/>
      <c r="E135" s="2"/>
      <c r="F135" s="2"/>
      <c r="G135" s="31"/>
      <c r="H135" s="2"/>
      <c r="I135" s="2"/>
      <c r="J135" s="2"/>
      <c r="K135" s="3"/>
    </row>
    <row r="136" spans="1:11" ht="12.75" customHeight="1">
      <c r="A136" s="21"/>
      <c r="B136" s="180" t="s">
        <v>132</v>
      </c>
      <c r="C136" s="7"/>
      <c r="D136" s="340" t="s">
        <v>135</v>
      </c>
      <c r="E136" s="341"/>
      <c r="F136" s="342"/>
      <c r="G136" s="7"/>
      <c r="H136" s="340" t="s">
        <v>135</v>
      </c>
      <c r="I136" s="341"/>
      <c r="J136" s="342"/>
      <c r="K136" s="7"/>
    </row>
    <row r="137" spans="1:11" ht="12.75" customHeight="1">
      <c r="A137" s="21"/>
      <c r="B137" s="181" t="s">
        <v>142</v>
      </c>
      <c r="C137" s="7"/>
      <c r="D137" s="354">
        <f>IF((D11+E11)=0,"",D11+E11)</f>
        <v>2200</v>
      </c>
      <c r="E137" s="355"/>
      <c r="F137" s="356"/>
      <c r="G137" s="7"/>
      <c r="H137" s="354">
        <f>IF((H11+I11)=0,"",H11+I11)</f>
        <v>2200</v>
      </c>
      <c r="I137" s="355"/>
      <c r="J137" s="356"/>
      <c r="K137" s="7"/>
    </row>
    <row r="138" spans="1:11" ht="12.75" customHeight="1">
      <c r="A138" s="21"/>
      <c r="B138" s="181" t="s">
        <v>143</v>
      </c>
      <c r="C138" s="7"/>
      <c r="D138" s="387">
        <f>IF((D130+E130)=0,"",D130+E130)</f>
        <v>2070</v>
      </c>
      <c r="E138" s="388"/>
      <c r="F138" s="389"/>
      <c r="G138" s="7"/>
      <c r="H138" s="387">
        <f>IF((H130+I130)=0,"",H130+I130)</f>
        <v>2176</v>
      </c>
      <c r="I138" s="388"/>
      <c r="J138" s="389"/>
      <c r="K138" s="7"/>
    </row>
    <row r="139" spans="1:11" ht="13.5" customHeight="1" thickBot="1">
      <c r="A139" s="21"/>
      <c r="B139" s="182" t="s">
        <v>102</v>
      </c>
      <c r="C139" s="7"/>
      <c r="D139" s="390">
        <f>IF(D11=0,"",(IF(D130=0,"",(D137-D138))))</f>
        <v>130</v>
      </c>
      <c r="E139" s="383"/>
      <c r="F139" s="384"/>
      <c r="G139" s="7"/>
      <c r="H139" s="390">
        <f>IF(H11=0,"",(IF(H130=0,"",(H137-H138))))</f>
        <v>24</v>
      </c>
      <c r="I139" s="383"/>
      <c r="J139" s="384"/>
      <c r="K139" s="7"/>
    </row>
    <row r="140" spans="1:11" s="30" customFormat="1" ht="9" customHeight="1" thickBot="1">
      <c r="A140" s="5"/>
      <c r="B140" s="183"/>
      <c r="C140" s="7"/>
      <c r="D140" s="32"/>
      <c r="E140" s="29"/>
      <c r="F140" s="34"/>
      <c r="G140" s="7"/>
      <c r="H140" s="32"/>
      <c r="I140" s="29"/>
      <c r="J140" s="34"/>
      <c r="K140" s="7"/>
    </row>
    <row r="141" spans="1:11" s="30" customFormat="1" ht="15.75">
      <c r="A141" s="5"/>
      <c r="B141" s="363" t="s">
        <v>54</v>
      </c>
      <c r="C141" s="7"/>
      <c r="D141" s="348" t="str">
        <f>IF(D139="","",IF(D139&lt;0,"Toma de Conta Informa:",IF(D139=0,"Toma de Conta Informa:","Toma de Conta Informa:")))</f>
        <v>Toma de Conta Informa:</v>
      </c>
      <c r="E141" s="349"/>
      <c r="F141" s="350"/>
      <c r="G141" s="7"/>
      <c r="H141" s="348" t="str">
        <f>IF(H139="","",IF(H139&lt;0,"Toma de Conta Informa:",IF(H139=0,"Toma de Conta Informa:","Toma de Conta Informa:")))</f>
        <v>Toma de Conta Informa:</v>
      </c>
      <c r="I141" s="349"/>
      <c r="J141" s="350"/>
      <c r="K141" s="7"/>
    </row>
    <row r="142" spans="1:11" s="29" customFormat="1" ht="16.5" thickBot="1">
      <c r="A142" s="5"/>
      <c r="B142" s="364"/>
      <c r="C142" s="7"/>
      <c r="D142" s="351" t="str">
        <f>IF(D139="","",IF(D139&lt;0,"Atenção - Resultado Mensal Negativo",IF(D139=0,"Nem Positivo nem Negativo - No Limite","Parabéns - Resultado Mensal Positivo")))</f>
        <v>Parabéns - Resultado Mensal Positivo</v>
      </c>
      <c r="E142" s="352"/>
      <c r="F142" s="353"/>
      <c r="G142" s="7"/>
      <c r="H142" s="351" t="str">
        <f>IF(H139="","",IF(H139&lt;0,"Atenção - Resultado Mensal Negativo",IF(H139=0,"Nem Positivo nem Negativo - No Limite","Parabéns - Resultado Mensal Positivo")))</f>
        <v>Parabéns - Resultado Mensal Positivo</v>
      </c>
      <c r="I142" s="352"/>
      <c r="J142" s="353"/>
      <c r="K142" s="7"/>
    </row>
    <row r="143" spans="1:11" s="30" customFormat="1" ht="3.75" customHeight="1" thickBot="1">
      <c r="A143" s="27"/>
      <c r="B143" s="22"/>
      <c r="C143" s="22"/>
      <c r="D143" s="2"/>
      <c r="E143" s="2"/>
      <c r="F143" s="2"/>
      <c r="G143" s="22"/>
      <c r="H143" s="2"/>
      <c r="I143" s="2"/>
      <c r="J143" s="2"/>
      <c r="K143" s="28"/>
    </row>
    <row r="144" spans="1:11" s="30" customFormat="1" ht="7.5" customHeight="1" thickBot="1">
      <c r="A144" s="35"/>
      <c r="B144" s="29"/>
      <c r="C144" s="29"/>
      <c r="D144" s="29"/>
      <c r="E144" s="29"/>
      <c r="F144" s="44"/>
      <c r="G144" s="44"/>
      <c r="H144" s="44"/>
      <c r="I144" s="29"/>
      <c r="J144" s="29"/>
      <c r="K144" s="35"/>
    </row>
    <row r="145" spans="1:11" s="30" customFormat="1" ht="3.75" customHeight="1" thickBot="1">
      <c r="A145" s="36"/>
      <c r="B145" s="37"/>
      <c r="C145" s="38"/>
      <c r="D145" s="37"/>
      <c r="E145" s="37"/>
      <c r="F145" s="37"/>
      <c r="G145" s="38"/>
      <c r="H145" s="37"/>
      <c r="I145" s="37"/>
      <c r="J145" s="37"/>
      <c r="K145" s="39"/>
    </row>
    <row r="146" spans="1:11" ht="13.5" customHeight="1" thickBot="1">
      <c r="A146" s="21"/>
      <c r="B146" s="184" t="s">
        <v>134</v>
      </c>
      <c r="C146" s="7"/>
      <c r="D146" s="372" t="s">
        <v>55</v>
      </c>
      <c r="E146" s="373"/>
      <c r="F146" s="374"/>
      <c r="G146" s="7"/>
      <c r="H146" s="372" t="s">
        <v>55</v>
      </c>
      <c r="I146" s="373"/>
      <c r="J146" s="374"/>
      <c r="K146" s="7"/>
    </row>
    <row r="147" spans="1:11" s="30" customFormat="1" ht="13.5" customHeight="1" thickBot="1">
      <c r="A147" s="21"/>
      <c r="B147" s="185" t="s">
        <v>56</v>
      </c>
      <c r="C147" s="7"/>
      <c r="D147" s="346">
        <v>0.05</v>
      </c>
      <c r="E147" s="328"/>
      <c r="F147" s="347"/>
      <c r="G147" s="7"/>
      <c r="H147" s="346">
        <v>0.05</v>
      </c>
      <c r="I147" s="328"/>
      <c r="J147" s="347"/>
      <c r="K147" s="7"/>
    </row>
    <row r="148" spans="1:11" s="30" customFormat="1" ht="9" customHeight="1" thickBot="1">
      <c r="A148" s="21"/>
      <c r="B148" s="183"/>
      <c r="C148" s="7"/>
      <c r="D148" s="32"/>
      <c r="E148" s="29"/>
      <c r="F148" s="34"/>
      <c r="G148" s="7"/>
      <c r="H148" s="32"/>
      <c r="I148" s="29"/>
      <c r="J148" s="34"/>
      <c r="K148" s="7"/>
    </row>
    <row r="149" spans="1:11" s="30" customFormat="1" ht="13.5" customHeight="1" thickBot="1">
      <c r="A149" s="21"/>
      <c r="B149" s="186" t="s">
        <v>57</v>
      </c>
      <c r="C149" s="7"/>
      <c r="D149" s="372" t="s">
        <v>58</v>
      </c>
      <c r="E149" s="373"/>
      <c r="F149" s="374"/>
      <c r="G149" s="7"/>
      <c r="H149" s="372" t="s">
        <v>58</v>
      </c>
      <c r="I149" s="373"/>
      <c r="J149" s="374"/>
      <c r="K149" s="7"/>
    </row>
    <row r="150" spans="1:11" ht="12.75" customHeight="1" thickBot="1">
      <c r="A150" s="21"/>
      <c r="B150" s="207" t="s">
        <v>141</v>
      </c>
      <c r="C150" s="7"/>
      <c r="D150" s="433">
        <v>130</v>
      </c>
      <c r="E150" s="434"/>
      <c r="F150" s="435"/>
      <c r="G150" s="7"/>
      <c r="H150" s="433">
        <v>24</v>
      </c>
      <c r="I150" s="434"/>
      <c r="J150" s="435"/>
      <c r="K150" s="7"/>
    </row>
    <row r="151" spans="1:11" ht="13.5" thickBot="1">
      <c r="A151" s="21"/>
      <c r="B151" s="183"/>
      <c r="C151" s="7"/>
      <c r="D151" s="432"/>
      <c r="E151" s="378"/>
      <c r="F151" s="326"/>
      <c r="G151" s="7"/>
      <c r="H151" s="432"/>
      <c r="I151" s="378"/>
      <c r="J151" s="326"/>
      <c r="K151" s="7"/>
    </row>
    <row r="152" spans="1:11" ht="13.5" customHeight="1" thickBot="1">
      <c r="A152" s="21"/>
      <c r="B152" s="15" t="s">
        <v>93</v>
      </c>
      <c r="C152" s="7"/>
      <c r="D152" s="315">
        <f>IF(D11&lt;=0,0,IF(D139&lt;0,"Resultado Negativo. Não é possível fazer aplicação. ",ROUND((D150/D11),2)))</f>
        <v>0.06</v>
      </c>
      <c r="E152" s="316"/>
      <c r="F152" s="317"/>
      <c r="G152" s="7"/>
      <c r="H152" s="315">
        <f>IF(H11&lt;=0,0,IF(H139&lt;0,"Resultado Negativo. Não é possível fazer aplicação. ",ROUND((H150/H11),2)))</f>
        <v>0.01</v>
      </c>
      <c r="I152" s="316"/>
      <c r="J152" s="317"/>
      <c r="K152" s="7"/>
    </row>
    <row r="153" spans="1:11" ht="9" customHeight="1">
      <c r="A153" s="21"/>
      <c r="B153" s="187"/>
      <c r="C153" s="7"/>
      <c r="D153" s="48"/>
      <c r="E153" s="40"/>
      <c r="F153" s="175"/>
      <c r="G153" s="7"/>
      <c r="H153" s="48"/>
      <c r="I153" s="40"/>
      <c r="J153" s="175"/>
      <c r="K153" s="7"/>
    </row>
    <row r="154" spans="1:11" ht="16.5" customHeight="1" thickBot="1">
      <c r="A154" s="21"/>
      <c r="B154" s="188" t="s">
        <v>59</v>
      </c>
      <c r="C154" s="7"/>
      <c r="D154" s="382" t="str">
        <f>IF(D139&lt;0,"",IF(D150&lt;=0,"",IF(D152&lt;D147,"Atenção - Meta não cumprida","Parabéns - Meta cumprida")))</f>
        <v>Parabéns - Meta cumprida</v>
      </c>
      <c r="E154" s="383"/>
      <c r="F154" s="384"/>
      <c r="G154" s="7"/>
      <c r="H154" s="382" t="str">
        <f>IF(H139&lt;0,"",IF(H150&lt;=0,"",IF(H152&lt;H147,"Atenção - Meta não cumprida","Parabéns - Meta cumprida")))</f>
        <v>Atenção - Meta não cumprida</v>
      </c>
      <c r="I154" s="383"/>
      <c r="J154" s="384"/>
      <c r="K154" s="7"/>
    </row>
    <row r="155" spans="1:11" ht="3.75" customHeight="1" thickBot="1">
      <c r="A155" s="27"/>
      <c r="B155" s="41"/>
      <c r="C155" s="22"/>
      <c r="D155" s="41"/>
      <c r="E155" s="41"/>
      <c r="F155" s="42"/>
      <c r="G155" s="22"/>
      <c r="H155" s="41"/>
      <c r="I155" s="41"/>
      <c r="J155" s="42"/>
      <c r="K155" s="28"/>
    </row>
    <row r="156" spans="1:11" ht="7.5" customHeight="1" thickBot="1">
      <c r="A156" s="35"/>
      <c r="B156" s="43"/>
      <c r="C156" s="44"/>
      <c r="D156" s="43"/>
      <c r="E156" s="43"/>
      <c r="F156" s="43"/>
      <c r="G156" s="44"/>
      <c r="H156" s="43"/>
      <c r="I156" s="43"/>
      <c r="J156" s="43"/>
      <c r="K156" s="35"/>
    </row>
    <row r="157" spans="1:11" ht="3.75" customHeight="1" thickBot="1">
      <c r="A157" s="1"/>
      <c r="B157" s="31"/>
      <c r="C157" s="31"/>
      <c r="D157" s="2"/>
      <c r="E157" s="2"/>
      <c r="F157" s="2"/>
      <c r="G157" s="31"/>
      <c r="H157" s="2"/>
      <c r="I157" s="2"/>
      <c r="J157" s="2"/>
      <c r="K157" s="3"/>
    </row>
    <row r="158" spans="1:11" ht="12.75" customHeight="1">
      <c r="A158" s="5"/>
      <c r="B158" s="368" t="s">
        <v>146</v>
      </c>
      <c r="C158" s="5"/>
      <c r="D158" s="45"/>
      <c r="E158" s="46"/>
      <c r="F158" s="47"/>
      <c r="G158" s="7"/>
      <c r="H158" s="45"/>
      <c r="I158" s="46"/>
      <c r="J158" s="47"/>
      <c r="K158" s="7"/>
    </row>
    <row r="159" spans="1:11" ht="12.75" customHeight="1">
      <c r="A159" s="5"/>
      <c r="B159" s="369"/>
      <c r="C159" s="5"/>
      <c r="D159" s="48"/>
      <c r="E159" s="40"/>
      <c r="F159" s="49"/>
      <c r="G159" s="7"/>
      <c r="H159" s="48"/>
      <c r="I159" s="40"/>
      <c r="J159" s="49"/>
      <c r="K159" s="7"/>
    </row>
    <row r="160" spans="1:11" ht="12.75" customHeight="1">
      <c r="A160" s="5"/>
      <c r="B160" s="369"/>
      <c r="C160" s="5"/>
      <c r="D160" s="48"/>
      <c r="E160" s="40"/>
      <c r="F160" s="49"/>
      <c r="G160" s="7"/>
      <c r="H160" s="48"/>
      <c r="I160" s="40"/>
      <c r="J160" s="49"/>
      <c r="K160" s="7"/>
    </row>
    <row r="161" spans="1:11" ht="12.75" customHeight="1">
      <c r="A161" s="5"/>
      <c r="B161" s="369"/>
      <c r="C161" s="5"/>
      <c r="D161" s="48" t="s">
        <v>4</v>
      </c>
      <c r="E161" s="40">
        <f>D28</f>
        <v>850</v>
      </c>
      <c r="F161" s="49"/>
      <c r="G161" s="7"/>
      <c r="H161" s="48" t="s">
        <v>4</v>
      </c>
      <c r="I161" s="40">
        <f>H28</f>
        <v>950</v>
      </c>
      <c r="J161" s="49"/>
      <c r="K161" s="7"/>
    </row>
    <row r="162" spans="1:11" ht="12.75" customHeight="1">
      <c r="A162" s="5"/>
      <c r="B162" s="369"/>
      <c r="C162" s="5"/>
      <c r="D162" s="48" t="s">
        <v>17</v>
      </c>
      <c r="E162" s="40">
        <f>D39</f>
        <v>800</v>
      </c>
      <c r="F162" s="49"/>
      <c r="G162" s="7"/>
      <c r="H162" s="48" t="s">
        <v>17</v>
      </c>
      <c r="I162" s="40">
        <f>H39</f>
        <v>786</v>
      </c>
      <c r="J162" s="49"/>
      <c r="K162" s="7"/>
    </row>
    <row r="163" spans="1:11" ht="12.75" customHeight="1">
      <c r="A163" s="5"/>
      <c r="B163" s="369"/>
      <c r="C163" s="5"/>
      <c r="D163" s="48" t="s">
        <v>21</v>
      </c>
      <c r="E163" s="40">
        <f>D50</f>
        <v>0</v>
      </c>
      <c r="F163" s="49"/>
      <c r="G163" s="7"/>
      <c r="H163" s="48" t="s">
        <v>21</v>
      </c>
      <c r="I163" s="40">
        <f>H50</f>
        <v>0</v>
      </c>
      <c r="J163" s="49"/>
      <c r="K163" s="7"/>
    </row>
    <row r="164" spans="1:11" ht="12.75" customHeight="1">
      <c r="A164" s="5"/>
      <c r="B164" s="369"/>
      <c r="C164" s="5"/>
      <c r="D164" s="48" t="s">
        <v>99</v>
      </c>
      <c r="E164" s="40">
        <f>D62</f>
        <v>0</v>
      </c>
      <c r="F164" s="49"/>
      <c r="G164" s="7"/>
      <c r="H164" s="48" t="s">
        <v>99</v>
      </c>
      <c r="I164" s="40">
        <f>H62</f>
        <v>0</v>
      </c>
      <c r="J164" s="49"/>
      <c r="K164" s="7"/>
    </row>
    <row r="165" spans="1:11" ht="12.75" customHeight="1">
      <c r="A165" s="5"/>
      <c r="B165" s="369"/>
      <c r="C165" s="5"/>
      <c r="D165" s="48" t="s">
        <v>60</v>
      </c>
      <c r="E165" s="40">
        <f>D74</f>
        <v>50</v>
      </c>
      <c r="F165" s="49"/>
      <c r="G165" s="7"/>
      <c r="H165" s="48" t="s">
        <v>60</v>
      </c>
      <c r="I165" s="40">
        <f>H74</f>
        <v>50</v>
      </c>
      <c r="J165" s="49"/>
      <c r="K165" s="7"/>
    </row>
    <row r="166" spans="1:11" ht="12.75" customHeight="1">
      <c r="A166" s="5"/>
      <c r="B166" s="369"/>
      <c r="C166" s="5"/>
      <c r="D166" s="48" t="s">
        <v>100</v>
      </c>
      <c r="E166" s="40">
        <f>D89</f>
        <v>200</v>
      </c>
      <c r="F166" s="49"/>
      <c r="G166" s="7"/>
      <c r="H166" s="48" t="s">
        <v>100</v>
      </c>
      <c r="I166" s="40">
        <f>H89</f>
        <v>200</v>
      </c>
      <c r="J166" s="49"/>
      <c r="K166" s="7"/>
    </row>
    <row r="167" spans="1:11" ht="12.75" customHeight="1">
      <c r="A167" s="5"/>
      <c r="B167" s="369"/>
      <c r="C167" s="5"/>
      <c r="D167" s="48" t="s">
        <v>44</v>
      </c>
      <c r="E167" s="40">
        <f>D100</f>
        <v>170</v>
      </c>
      <c r="F167" s="49"/>
      <c r="G167" s="7"/>
      <c r="H167" s="48" t="s">
        <v>44</v>
      </c>
      <c r="I167" s="40">
        <f>H100</f>
        <v>190</v>
      </c>
      <c r="J167" s="49"/>
      <c r="K167" s="7"/>
    </row>
    <row r="168" spans="1:11" ht="12.75" customHeight="1">
      <c r="A168" s="5"/>
      <c r="B168" s="369"/>
      <c r="C168" s="5"/>
      <c r="D168" s="48" t="s">
        <v>95</v>
      </c>
      <c r="E168" s="40">
        <f>D114</f>
        <v>0</v>
      </c>
      <c r="F168" s="49"/>
      <c r="G168" s="7"/>
      <c r="H168" s="48" t="s">
        <v>95</v>
      </c>
      <c r="I168" s="40">
        <f>H114</f>
        <v>0</v>
      </c>
      <c r="J168" s="49"/>
      <c r="K168" s="7"/>
    </row>
    <row r="169" spans="1:11" ht="12.75" customHeight="1">
      <c r="A169" s="5"/>
      <c r="B169" s="369"/>
      <c r="C169" s="5"/>
      <c r="D169" s="48" t="s">
        <v>61</v>
      </c>
      <c r="E169" s="40">
        <f>D128</f>
        <v>0</v>
      </c>
      <c r="F169" s="49"/>
      <c r="G169" s="7"/>
      <c r="H169" s="48" t="s">
        <v>61</v>
      </c>
      <c r="I169" s="40">
        <f>H128</f>
        <v>0</v>
      </c>
      <c r="J169" s="49"/>
      <c r="K169" s="7"/>
    </row>
    <row r="170" spans="1:11" ht="12.75" customHeight="1">
      <c r="A170" s="5"/>
      <c r="B170" s="369"/>
      <c r="C170" s="5"/>
      <c r="D170" s="48"/>
      <c r="E170" s="40"/>
      <c r="F170" s="49"/>
      <c r="G170" s="7"/>
      <c r="H170" s="48"/>
      <c r="I170" s="40"/>
      <c r="J170" s="49"/>
      <c r="K170" s="7"/>
    </row>
    <row r="171" spans="1:11" ht="13.5" customHeight="1" thickBot="1">
      <c r="A171" s="5"/>
      <c r="B171" s="370"/>
      <c r="C171" s="5"/>
      <c r="D171" s="50"/>
      <c r="E171" s="51"/>
      <c r="F171" s="52"/>
      <c r="G171" s="7"/>
      <c r="H171" s="50"/>
      <c r="I171" s="51"/>
      <c r="J171" s="51"/>
      <c r="K171" s="5"/>
    </row>
    <row r="172" spans="1:11" ht="3.75" customHeight="1" thickBot="1">
      <c r="A172" s="5"/>
      <c r="B172" s="53"/>
      <c r="C172" s="5"/>
      <c r="D172" s="40"/>
      <c r="E172" s="40"/>
      <c r="F172" s="40"/>
      <c r="G172" s="5"/>
      <c r="H172" s="40"/>
      <c r="I172" s="40"/>
      <c r="J172" s="40"/>
      <c r="K172" s="5"/>
    </row>
    <row r="173" spans="1:11" ht="13.5" customHeight="1" thickBot="1">
      <c r="A173" s="5"/>
      <c r="B173" s="365" t="s">
        <v>133</v>
      </c>
      <c r="C173" s="5"/>
      <c r="D173" s="372" t="s">
        <v>92</v>
      </c>
      <c r="E173" s="378"/>
      <c r="F173" s="326"/>
      <c r="G173" s="7"/>
      <c r="H173" s="372" t="s">
        <v>92</v>
      </c>
      <c r="I173" s="378"/>
      <c r="J173" s="378"/>
      <c r="K173" s="5"/>
    </row>
    <row r="174" spans="1:11" ht="12.75" customHeight="1">
      <c r="A174" s="5"/>
      <c r="B174" s="366"/>
      <c r="C174" s="5"/>
      <c r="D174" s="428">
        <f>'Jul - Ago'!H178</f>
        <v>0</v>
      </c>
      <c r="E174" s="429"/>
      <c r="F174" s="54" t="s">
        <v>123</v>
      </c>
      <c r="G174" s="7"/>
      <c r="H174" s="428">
        <f>D178</f>
        <v>0</v>
      </c>
      <c r="I174" s="429"/>
      <c r="J174" s="194" t="s">
        <v>62</v>
      </c>
      <c r="K174" s="5"/>
    </row>
    <row r="175" spans="1:11" ht="12.75" customHeight="1">
      <c r="A175" s="5"/>
      <c r="B175" s="366"/>
      <c r="C175" s="5"/>
      <c r="D175" s="320">
        <v>0</v>
      </c>
      <c r="E175" s="321"/>
      <c r="F175" s="55" t="s">
        <v>63</v>
      </c>
      <c r="G175" s="7"/>
      <c r="H175" s="320">
        <v>0</v>
      </c>
      <c r="I175" s="321"/>
      <c r="J175" s="195" t="s">
        <v>63</v>
      </c>
      <c r="K175" s="5"/>
    </row>
    <row r="176" spans="1:11" ht="12.75" customHeight="1">
      <c r="A176" s="5"/>
      <c r="B176" s="366"/>
      <c r="C176" s="5"/>
      <c r="D176" s="420">
        <v>0</v>
      </c>
      <c r="E176" s="421"/>
      <c r="F176" s="55" t="s">
        <v>64</v>
      </c>
      <c r="G176" s="7"/>
      <c r="H176" s="420">
        <v>0</v>
      </c>
      <c r="I176" s="421"/>
      <c r="J176" s="195" t="s">
        <v>64</v>
      </c>
      <c r="K176" s="5"/>
    </row>
    <row r="177" spans="1:11" ht="12.75" customHeight="1">
      <c r="A177" s="5"/>
      <c r="B177" s="366"/>
      <c r="C177" s="5"/>
      <c r="D177" s="320">
        <v>0</v>
      </c>
      <c r="E177" s="321"/>
      <c r="F177" s="55" t="s">
        <v>65</v>
      </c>
      <c r="G177" s="7"/>
      <c r="H177" s="320">
        <v>0</v>
      </c>
      <c r="I177" s="321"/>
      <c r="J177" s="195" t="s">
        <v>65</v>
      </c>
      <c r="K177" s="5"/>
    </row>
    <row r="178" spans="1:11" ht="13.5" customHeight="1" thickBot="1">
      <c r="A178" s="5"/>
      <c r="B178" s="366"/>
      <c r="C178" s="5"/>
      <c r="D178" s="313">
        <f>D174+D175-D176+D177</f>
        <v>0</v>
      </c>
      <c r="E178" s="314"/>
      <c r="F178" s="56" t="s">
        <v>66</v>
      </c>
      <c r="G178" s="7"/>
      <c r="H178" s="313">
        <f>H174+H175-H176+H177</f>
        <v>0</v>
      </c>
      <c r="I178" s="314"/>
      <c r="J178" s="196" t="s">
        <v>66</v>
      </c>
      <c r="K178" s="5"/>
    </row>
    <row r="179" spans="1:11" ht="7.5" customHeight="1" thickBot="1">
      <c r="A179" s="5"/>
      <c r="B179" s="366"/>
      <c r="C179" s="5"/>
      <c r="D179" s="48"/>
      <c r="E179" s="40"/>
      <c r="F179" s="49"/>
      <c r="G179" s="7"/>
      <c r="H179" s="48"/>
      <c r="I179" s="40"/>
      <c r="J179" s="40"/>
      <c r="K179" s="5"/>
    </row>
    <row r="180" spans="1:11" ht="13.5" customHeight="1" thickBot="1">
      <c r="A180" s="5"/>
      <c r="B180" s="367"/>
      <c r="C180" s="5"/>
      <c r="D180" s="325">
        <f>D178+E178</f>
        <v>0</v>
      </c>
      <c r="E180" s="326"/>
      <c r="F180" s="193" t="s">
        <v>67</v>
      </c>
      <c r="G180" s="5"/>
      <c r="H180" s="325">
        <f>H178+I178</f>
        <v>0</v>
      </c>
      <c r="I180" s="326"/>
      <c r="J180" s="193" t="s">
        <v>67</v>
      </c>
      <c r="K180" s="5"/>
    </row>
    <row r="181" spans="1:11" ht="3.75" customHeight="1" thickBot="1">
      <c r="A181" s="5"/>
      <c r="B181" s="172"/>
      <c r="C181" s="5"/>
      <c r="D181" s="40"/>
      <c r="E181" s="40"/>
      <c r="F181" s="40"/>
      <c r="G181" s="5"/>
      <c r="H181" s="40"/>
      <c r="I181" s="40"/>
      <c r="J181" s="40"/>
      <c r="K181" s="5"/>
    </row>
    <row r="182" spans="1:11" ht="13.5" customHeight="1" thickBot="1">
      <c r="A182" s="5"/>
      <c r="B182" s="375" t="s">
        <v>136</v>
      </c>
      <c r="C182" s="5"/>
      <c r="D182" s="327" t="s">
        <v>138</v>
      </c>
      <c r="E182" s="328"/>
      <c r="F182" s="328"/>
      <c r="G182" s="5"/>
      <c r="H182" s="327" t="s">
        <v>138</v>
      </c>
      <c r="I182" s="328"/>
      <c r="J182" s="328"/>
      <c r="K182" s="5"/>
    </row>
    <row r="183" spans="1:11" ht="12.75" customHeight="1">
      <c r="A183" s="5"/>
      <c r="B183" s="376"/>
      <c r="C183" s="5"/>
      <c r="D183" s="428">
        <f>'Jul - Ago'!H187</f>
        <v>0</v>
      </c>
      <c r="E183" s="429"/>
      <c r="F183" s="194" t="s">
        <v>123</v>
      </c>
      <c r="G183" s="5"/>
      <c r="H183" s="428">
        <f>D187</f>
        <v>0</v>
      </c>
      <c r="I183" s="429"/>
      <c r="J183" s="194" t="s">
        <v>62</v>
      </c>
      <c r="K183" s="5"/>
    </row>
    <row r="184" spans="1:11" ht="12.75" customHeight="1">
      <c r="A184" s="5"/>
      <c r="B184" s="376"/>
      <c r="C184" s="5"/>
      <c r="D184" s="320">
        <v>0</v>
      </c>
      <c r="E184" s="321"/>
      <c r="F184" s="55" t="s">
        <v>63</v>
      </c>
      <c r="G184" s="7"/>
      <c r="H184" s="320">
        <v>0</v>
      </c>
      <c r="I184" s="321"/>
      <c r="J184" s="55" t="s">
        <v>63</v>
      </c>
      <c r="K184" s="7"/>
    </row>
    <row r="185" spans="1:11" ht="12.75" customHeight="1">
      <c r="A185" s="5"/>
      <c r="B185" s="376"/>
      <c r="C185" s="5"/>
      <c r="D185" s="420">
        <v>0</v>
      </c>
      <c r="E185" s="421"/>
      <c r="F185" s="55" t="s">
        <v>64</v>
      </c>
      <c r="G185" s="7"/>
      <c r="H185" s="420">
        <v>0</v>
      </c>
      <c r="I185" s="421"/>
      <c r="J185" s="55" t="s">
        <v>64</v>
      </c>
      <c r="K185" s="5"/>
    </row>
    <row r="186" spans="1:11" ht="12.75" customHeight="1">
      <c r="A186" s="5"/>
      <c r="B186" s="376"/>
      <c r="C186" s="5"/>
      <c r="D186" s="320">
        <v>0</v>
      </c>
      <c r="E186" s="321"/>
      <c r="F186" s="55" t="s">
        <v>65</v>
      </c>
      <c r="G186" s="7"/>
      <c r="H186" s="320">
        <v>0</v>
      </c>
      <c r="I186" s="321"/>
      <c r="J186" s="55" t="s">
        <v>65</v>
      </c>
      <c r="K186" s="5"/>
    </row>
    <row r="187" spans="1:11" ht="13.5" customHeight="1" thickBot="1">
      <c r="A187" s="5"/>
      <c r="B187" s="376"/>
      <c r="C187" s="5"/>
      <c r="D187" s="313">
        <f>D183+D184-D185+D186</f>
        <v>0</v>
      </c>
      <c r="E187" s="314"/>
      <c r="F187" s="56" t="s">
        <v>66</v>
      </c>
      <c r="G187" s="7"/>
      <c r="H187" s="313">
        <f>H183+H184-H185+H186</f>
        <v>0</v>
      </c>
      <c r="I187" s="314"/>
      <c r="J187" s="56" t="s">
        <v>66</v>
      </c>
      <c r="K187" s="5"/>
    </row>
    <row r="188" spans="1:11" ht="7.5" customHeight="1" thickBot="1">
      <c r="A188" s="5"/>
      <c r="B188" s="376"/>
      <c r="C188" s="5"/>
      <c r="D188" s="40"/>
      <c r="E188" s="40"/>
      <c r="F188" s="49"/>
      <c r="G188" s="7"/>
      <c r="H188" s="40"/>
      <c r="I188" s="40"/>
      <c r="J188" s="49"/>
      <c r="K188" s="5"/>
    </row>
    <row r="189" spans="1:11" ht="13.5" customHeight="1" thickBot="1">
      <c r="A189" s="5"/>
      <c r="B189" s="377"/>
      <c r="C189" s="5"/>
      <c r="D189" s="325">
        <f>D187+E187</f>
        <v>0</v>
      </c>
      <c r="E189" s="326"/>
      <c r="F189" s="58" t="s">
        <v>67</v>
      </c>
      <c r="G189" s="7"/>
      <c r="H189" s="325">
        <f>H187+I187</f>
        <v>0</v>
      </c>
      <c r="I189" s="326"/>
      <c r="J189" s="58" t="s">
        <v>67</v>
      </c>
      <c r="K189" s="5"/>
    </row>
    <row r="190" spans="1:11" ht="3.75" customHeight="1" thickBot="1">
      <c r="A190" s="5"/>
      <c r="B190" s="173"/>
      <c r="C190" s="174"/>
      <c r="D190" s="40"/>
      <c r="E190" s="40"/>
      <c r="F190" s="46"/>
      <c r="G190" s="174"/>
      <c r="H190" s="40"/>
      <c r="I190" s="40"/>
      <c r="J190" s="47"/>
      <c r="K190" s="5"/>
    </row>
    <row r="191" spans="1:11" ht="12.75" customHeight="1">
      <c r="A191" s="5"/>
      <c r="B191" s="322" t="s">
        <v>147</v>
      </c>
      <c r="C191" s="6"/>
      <c r="D191" s="304"/>
      <c r="E191" s="305"/>
      <c r="F191" s="305"/>
      <c r="G191" s="6"/>
      <c r="H191" s="298" t="s">
        <v>129</v>
      </c>
      <c r="I191" s="298"/>
      <c r="J191" s="299"/>
      <c r="K191" s="5"/>
    </row>
    <row r="192" spans="1:11" ht="12.75" customHeight="1">
      <c r="A192" s="5"/>
      <c r="B192" s="323"/>
      <c r="C192" s="5"/>
      <c r="D192" s="306"/>
      <c r="E192" s="307"/>
      <c r="F192" s="307"/>
      <c r="G192" s="5"/>
      <c r="H192" s="300"/>
      <c r="I192" s="300"/>
      <c r="J192" s="301"/>
      <c r="K192" s="5"/>
    </row>
    <row r="193" spans="1:11" ht="12.75" customHeight="1">
      <c r="A193" s="5"/>
      <c r="B193" s="323"/>
      <c r="C193" s="5"/>
      <c r="D193" s="306"/>
      <c r="E193" s="307"/>
      <c r="F193" s="307"/>
      <c r="G193" s="5"/>
      <c r="H193" s="300"/>
      <c r="I193" s="300"/>
      <c r="J193" s="301"/>
      <c r="K193" s="5"/>
    </row>
    <row r="194" spans="1:11" ht="12.75" customHeight="1">
      <c r="A194" s="5"/>
      <c r="B194" s="323"/>
      <c r="C194" s="5"/>
      <c r="D194" s="306"/>
      <c r="E194" s="307"/>
      <c r="F194" s="307"/>
      <c r="G194" s="5"/>
      <c r="H194" s="300"/>
      <c r="I194" s="300"/>
      <c r="J194" s="301"/>
      <c r="K194" s="5"/>
    </row>
    <row r="195" spans="1:11" ht="30.75" customHeight="1" thickBot="1">
      <c r="A195" s="5"/>
      <c r="B195" s="324"/>
      <c r="C195" s="19"/>
      <c r="D195" s="308"/>
      <c r="E195" s="309"/>
      <c r="F195" s="309"/>
      <c r="G195" s="19"/>
      <c r="H195" s="302"/>
      <c r="I195" s="302"/>
      <c r="J195" s="303"/>
      <c r="K195" s="5"/>
    </row>
    <row r="196" spans="1:11" ht="3.75" customHeight="1" thickBot="1">
      <c r="A196" s="198"/>
      <c r="B196" s="197"/>
      <c r="C196" s="33"/>
      <c r="D196" s="33"/>
      <c r="E196" s="33"/>
      <c r="F196" s="33"/>
      <c r="G196" s="33"/>
      <c r="H196" s="33"/>
      <c r="I196" s="33"/>
      <c r="J196" s="33"/>
      <c r="K196" s="198"/>
    </row>
    <row r="197" spans="1:11" ht="26.25" customHeight="1" thickBot="1">
      <c r="A197" s="5"/>
      <c r="B197" s="310" t="s">
        <v>152</v>
      </c>
      <c r="C197" s="311"/>
      <c r="D197" s="311"/>
      <c r="E197" s="311"/>
      <c r="F197" s="311"/>
      <c r="G197" s="311"/>
      <c r="H197" s="311"/>
      <c r="I197" s="311"/>
      <c r="J197" s="312"/>
      <c r="K197" s="5"/>
    </row>
    <row r="198" spans="1:11" ht="3.75" customHeight="1" thickBot="1">
      <c r="A198" s="198"/>
      <c r="B198" s="197"/>
      <c r="C198" s="33"/>
      <c r="D198" s="33"/>
      <c r="E198" s="33"/>
      <c r="F198" s="33"/>
      <c r="G198" s="33"/>
      <c r="H198" s="33"/>
      <c r="I198" s="33"/>
      <c r="J198" s="33"/>
      <c r="K198" s="198"/>
    </row>
    <row r="199" spans="1:11" ht="12.75" customHeight="1">
      <c r="A199" s="5"/>
      <c r="B199" s="329" t="s">
        <v>68</v>
      </c>
      <c r="C199" s="5"/>
      <c r="D199" s="331"/>
      <c r="E199" s="332"/>
      <c r="F199" s="333"/>
      <c r="G199" s="5"/>
      <c r="H199" s="331"/>
      <c r="I199" s="332"/>
      <c r="J199" s="333"/>
      <c r="K199" s="5"/>
    </row>
    <row r="200" spans="1:11" ht="12.75" customHeight="1">
      <c r="A200" s="5"/>
      <c r="B200" s="329"/>
      <c r="C200" s="5"/>
      <c r="D200" s="331"/>
      <c r="E200" s="332"/>
      <c r="F200" s="333"/>
      <c r="G200" s="5"/>
      <c r="H200" s="331"/>
      <c r="I200" s="332"/>
      <c r="J200" s="333"/>
      <c r="K200" s="5"/>
    </row>
    <row r="201" spans="1:11" ht="12.75" customHeight="1">
      <c r="A201" s="5"/>
      <c r="B201" s="329"/>
      <c r="C201" s="5"/>
      <c r="D201" s="331"/>
      <c r="E201" s="332"/>
      <c r="F201" s="333"/>
      <c r="G201" s="5"/>
      <c r="H201" s="331"/>
      <c r="I201" s="332"/>
      <c r="J201" s="333"/>
      <c r="K201" s="5"/>
    </row>
    <row r="202" spans="1:11" ht="12.75" customHeight="1">
      <c r="A202" s="5"/>
      <c r="B202" s="329"/>
      <c r="C202" s="5"/>
      <c r="D202" s="331"/>
      <c r="E202" s="332"/>
      <c r="F202" s="333"/>
      <c r="G202" s="5"/>
      <c r="H202" s="331"/>
      <c r="I202" s="332"/>
      <c r="J202" s="333"/>
      <c r="K202" s="5"/>
    </row>
    <row r="203" spans="1:11" ht="30.75" customHeight="1" thickBot="1">
      <c r="A203" s="5"/>
      <c r="B203" s="330"/>
      <c r="C203" s="19"/>
      <c r="D203" s="334"/>
      <c r="E203" s="335"/>
      <c r="F203" s="336"/>
      <c r="G203" s="19"/>
      <c r="H203" s="334"/>
      <c r="I203" s="335"/>
      <c r="J203" s="336"/>
      <c r="K203" s="5"/>
    </row>
    <row r="204" spans="1:11" ht="3.75" customHeight="1" thickBot="1">
      <c r="A204" s="27"/>
      <c r="B204" s="22"/>
      <c r="C204" s="22"/>
      <c r="D204" s="22"/>
      <c r="E204" s="22"/>
      <c r="F204" s="22"/>
      <c r="G204" s="22"/>
      <c r="H204" s="22"/>
      <c r="I204" s="22"/>
      <c r="J204" s="22"/>
      <c r="K204" s="28"/>
    </row>
    <row r="205" spans="1:11" ht="16.5" customHeight="1">
      <c r="A205" s="422"/>
      <c r="B205" s="349"/>
      <c r="C205" s="349"/>
      <c r="D205" s="349"/>
      <c r="E205" s="349"/>
      <c r="F205" s="349"/>
      <c r="G205" s="349"/>
      <c r="H205" s="46"/>
      <c r="I205" s="46"/>
      <c r="J205" s="46"/>
      <c r="K205" s="47"/>
    </row>
    <row r="206" spans="1:11" ht="16.5" customHeight="1">
      <c r="A206" s="430"/>
      <c r="B206" s="431"/>
      <c r="C206" s="431"/>
      <c r="D206" s="431"/>
      <c r="E206" s="431"/>
      <c r="F206" s="431"/>
      <c r="G206" s="431"/>
      <c r="H206" s="40"/>
      <c r="I206" s="40"/>
      <c r="J206" s="40"/>
      <c r="K206" s="49"/>
    </row>
    <row r="207" spans="1:11" ht="15.75" customHeight="1">
      <c r="A207" s="430"/>
      <c r="B207" s="431"/>
      <c r="C207" s="431"/>
      <c r="D207" s="431"/>
      <c r="E207" s="431"/>
      <c r="F207" s="431"/>
      <c r="G207" s="431"/>
      <c r="H207" s="40"/>
      <c r="I207" s="40"/>
      <c r="J207" s="40"/>
      <c r="K207" s="49"/>
    </row>
    <row r="208" spans="1:11" ht="6" customHeight="1" hidden="1">
      <c r="A208" s="430"/>
      <c r="B208" s="431"/>
      <c r="C208" s="431"/>
      <c r="D208" s="431"/>
      <c r="E208" s="431"/>
      <c r="F208" s="431"/>
      <c r="G208" s="431"/>
      <c r="H208" s="40"/>
      <c r="I208" s="40"/>
      <c r="J208" s="40"/>
      <c r="K208" s="49"/>
    </row>
    <row r="209" spans="1:11" ht="12.75">
      <c r="A209" s="430"/>
      <c r="B209" s="431"/>
      <c r="C209" s="431"/>
      <c r="D209" s="431"/>
      <c r="E209" s="431"/>
      <c r="F209" s="431"/>
      <c r="G209" s="431"/>
      <c r="H209" s="40"/>
      <c r="I209" s="40"/>
      <c r="J209" s="40"/>
      <c r="K209" s="49"/>
    </row>
    <row r="210" spans="1:11" ht="12.75">
      <c r="A210" s="430"/>
      <c r="B210" s="431"/>
      <c r="C210" s="431"/>
      <c r="D210" s="431"/>
      <c r="E210" s="431"/>
      <c r="F210" s="431"/>
      <c r="G210" s="431"/>
      <c r="H210" s="40"/>
      <c r="I210" s="40"/>
      <c r="J210" s="40"/>
      <c r="K210" s="49"/>
    </row>
    <row r="211" spans="1:11" ht="12.75" customHeight="1" thickBo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2"/>
    </row>
    <row r="212" ht="3" customHeight="1"/>
    <row r="213" ht="2.25" customHeight="1"/>
  </sheetData>
  <sheetProtection password="C7BF" sheet="1" objects="1"/>
  <mergeCells count="330">
    <mergeCell ref="D187:E187"/>
    <mergeCell ref="D183:E183"/>
    <mergeCell ref="D184:E184"/>
    <mergeCell ref="D185:E185"/>
    <mergeCell ref="D186:E186"/>
    <mergeCell ref="H184:I184"/>
    <mergeCell ref="H185:I185"/>
    <mergeCell ref="H186:I186"/>
    <mergeCell ref="H187:I187"/>
    <mergeCell ref="D178:E178"/>
    <mergeCell ref="H174:I174"/>
    <mergeCell ref="H175:I175"/>
    <mergeCell ref="H176:I176"/>
    <mergeCell ref="H177:I177"/>
    <mergeCell ref="H178:I178"/>
    <mergeCell ref="D174:E174"/>
    <mergeCell ref="D175:E175"/>
    <mergeCell ref="D176:E176"/>
    <mergeCell ref="D177:E177"/>
    <mergeCell ref="J2:J3"/>
    <mergeCell ref="F5:F10"/>
    <mergeCell ref="J5:J10"/>
    <mergeCell ref="D4:E4"/>
    <mergeCell ref="H4:I4"/>
    <mergeCell ref="D5:E5"/>
    <mergeCell ref="D8:E8"/>
    <mergeCell ref="H8:I8"/>
    <mergeCell ref="H5:I5"/>
    <mergeCell ref="D6:E6"/>
    <mergeCell ref="B2:B3"/>
    <mergeCell ref="D2:E3"/>
    <mergeCell ref="F2:F3"/>
    <mergeCell ref="H2:I3"/>
    <mergeCell ref="B12:J12"/>
    <mergeCell ref="D13:E13"/>
    <mergeCell ref="H13:I13"/>
    <mergeCell ref="D9:E9"/>
    <mergeCell ref="H9:I9"/>
    <mergeCell ref="D10:E10"/>
    <mergeCell ref="J14:J27"/>
    <mergeCell ref="D14:E14"/>
    <mergeCell ref="H14:I14"/>
    <mergeCell ref="D15:E15"/>
    <mergeCell ref="D18:E18"/>
    <mergeCell ref="H18:I18"/>
    <mergeCell ref="H15:I15"/>
    <mergeCell ref="D16:E16"/>
    <mergeCell ref="H16:I16"/>
    <mergeCell ref="D17:E17"/>
    <mergeCell ref="J31:J38"/>
    <mergeCell ref="D41:E41"/>
    <mergeCell ref="H41:I41"/>
    <mergeCell ref="F42:F49"/>
    <mergeCell ref="J42:J49"/>
    <mergeCell ref="D33:E33"/>
    <mergeCell ref="H33:I33"/>
    <mergeCell ref="D34:E34"/>
    <mergeCell ref="H34:I34"/>
    <mergeCell ref="F31:F38"/>
    <mergeCell ref="J53:J61"/>
    <mergeCell ref="D64:E64"/>
    <mergeCell ref="H64:I64"/>
    <mergeCell ref="D54:E54"/>
    <mergeCell ref="H54:I54"/>
    <mergeCell ref="D55:E55"/>
    <mergeCell ref="H55:I55"/>
    <mergeCell ref="D58:E58"/>
    <mergeCell ref="H58:I58"/>
    <mergeCell ref="D53:E53"/>
    <mergeCell ref="J65:J73"/>
    <mergeCell ref="D76:E76"/>
    <mergeCell ref="H76:I76"/>
    <mergeCell ref="F77:F88"/>
    <mergeCell ref="J77:J88"/>
    <mergeCell ref="D67:E67"/>
    <mergeCell ref="H67:I67"/>
    <mergeCell ref="D68:E68"/>
    <mergeCell ref="H68:I68"/>
    <mergeCell ref="D74:E74"/>
    <mergeCell ref="J92:J99"/>
    <mergeCell ref="D102:E102"/>
    <mergeCell ref="H102:I102"/>
    <mergeCell ref="D94:E94"/>
    <mergeCell ref="H94:I94"/>
    <mergeCell ref="D95:E95"/>
    <mergeCell ref="H95:I95"/>
    <mergeCell ref="D98:E98"/>
    <mergeCell ref="H98:I98"/>
    <mergeCell ref="D93:E93"/>
    <mergeCell ref="J103:J113"/>
    <mergeCell ref="D116:E116"/>
    <mergeCell ref="H116:I116"/>
    <mergeCell ref="F117:F127"/>
    <mergeCell ref="J117:J127"/>
    <mergeCell ref="D104:E104"/>
    <mergeCell ref="H104:I104"/>
    <mergeCell ref="H103:I103"/>
    <mergeCell ref="D105:E105"/>
    <mergeCell ref="H105:I105"/>
    <mergeCell ref="D136:F136"/>
    <mergeCell ref="H136:J136"/>
    <mergeCell ref="D137:F137"/>
    <mergeCell ref="H137:J137"/>
    <mergeCell ref="D139:F139"/>
    <mergeCell ref="H139:J139"/>
    <mergeCell ref="D138:F138"/>
    <mergeCell ref="H138:J138"/>
    <mergeCell ref="B141:B142"/>
    <mergeCell ref="D141:F141"/>
    <mergeCell ref="H141:J141"/>
    <mergeCell ref="D142:F142"/>
    <mergeCell ref="H142:J142"/>
    <mergeCell ref="D150:F150"/>
    <mergeCell ref="H150:J150"/>
    <mergeCell ref="D146:F146"/>
    <mergeCell ref="H146:J146"/>
    <mergeCell ref="D147:F147"/>
    <mergeCell ref="H147:J147"/>
    <mergeCell ref="D149:F149"/>
    <mergeCell ref="H149:J149"/>
    <mergeCell ref="D151:F151"/>
    <mergeCell ref="H151:J151"/>
    <mergeCell ref="D154:F154"/>
    <mergeCell ref="H154:J154"/>
    <mergeCell ref="H152:J152"/>
    <mergeCell ref="D152:F152"/>
    <mergeCell ref="A205:G210"/>
    <mergeCell ref="B182:B189"/>
    <mergeCell ref="D182:F182"/>
    <mergeCell ref="H182:J182"/>
    <mergeCell ref="D189:E189"/>
    <mergeCell ref="H189:I189"/>
    <mergeCell ref="B191:B195"/>
    <mergeCell ref="D191:F195"/>
    <mergeCell ref="H191:J195"/>
    <mergeCell ref="H183:I183"/>
    <mergeCell ref="B197:J197"/>
    <mergeCell ref="B199:B203"/>
    <mergeCell ref="D199:F203"/>
    <mergeCell ref="H199:J203"/>
    <mergeCell ref="B158:B171"/>
    <mergeCell ref="B173:B180"/>
    <mergeCell ref="D173:F173"/>
    <mergeCell ref="H173:J173"/>
    <mergeCell ref="D180:E180"/>
    <mergeCell ref="H180:I180"/>
    <mergeCell ref="H24:I24"/>
    <mergeCell ref="D19:E19"/>
    <mergeCell ref="H19:I19"/>
    <mergeCell ref="D20:E20"/>
    <mergeCell ref="H20:I20"/>
    <mergeCell ref="D21:E21"/>
    <mergeCell ref="H21:I21"/>
    <mergeCell ref="D22:E22"/>
    <mergeCell ref="D32:E32"/>
    <mergeCell ref="H32:I32"/>
    <mergeCell ref="D25:E25"/>
    <mergeCell ref="H25:I25"/>
    <mergeCell ref="D26:E26"/>
    <mergeCell ref="H26:I26"/>
    <mergeCell ref="D27:E27"/>
    <mergeCell ref="H27:I27"/>
    <mergeCell ref="D30:E30"/>
    <mergeCell ref="D28:E28"/>
    <mergeCell ref="H28:I28"/>
    <mergeCell ref="D31:E31"/>
    <mergeCell ref="H31:I31"/>
    <mergeCell ref="H30:I30"/>
    <mergeCell ref="F14:F27"/>
    <mergeCell ref="H22:I22"/>
    <mergeCell ref="D23:E23"/>
    <mergeCell ref="H23:I23"/>
    <mergeCell ref="H17:I17"/>
    <mergeCell ref="D24:E24"/>
    <mergeCell ref="D42:E42"/>
    <mergeCell ref="H42:I42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8:E48"/>
    <mergeCell ref="H48:I48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9:E49"/>
    <mergeCell ref="H49:I49"/>
    <mergeCell ref="D50:E50"/>
    <mergeCell ref="H50:I50"/>
    <mergeCell ref="H53:I53"/>
    <mergeCell ref="D52:E52"/>
    <mergeCell ref="H52:I52"/>
    <mergeCell ref="D56:E56"/>
    <mergeCell ref="H56:I56"/>
    <mergeCell ref="D57:E57"/>
    <mergeCell ref="H57:I57"/>
    <mergeCell ref="F53:F61"/>
    <mergeCell ref="D66:E66"/>
    <mergeCell ref="H66:I66"/>
    <mergeCell ref="D59:E59"/>
    <mergeCell ref="H59:I59"/>
    <mergeCell ref="D60:E60"/>
    <mergeCell ref="H60:I60"/>
    <mergeCell ref="D61:E61"/>
    <mergeCell ref="H61:I61"/>
    <mergeCell ref="F65:F73"/>
    <mergeCell ref="D62:E62"/>
    <mergeCell ref="H62:I62"/>
    <mergeCell ref="D65:E65"/>
    <mergeCell ref="H65:I65"/>
    <mergeCell ref="H73:I73"/>
    <mergeCell ref="H74:I74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D82:E82"/>
    <mergeCell ref="H82:I82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8:E88"/>
    <mergeCell ref="H88:I88"/>
    <mergeCell ref="D83:E83"/>
    <mergeCell ref="H83:I83"/>
    <mergeCell ref="D84:E84"/>
    <mergeCell ref="H84:I84"/>
    <mergeCell ref="D85:E85"/>
    <mergeCell ref="H85:I85"/>
    <mergeCell ref="D91:E91"/>
    <mergeCell ref="H91:I91"/>
    <mergeCell ref="D96:E96"/>
    <mergeCell ref="H96:I96"/>
    <mergeCell ref="D86:E86"/>
    <mergeCell ref="H86:I86"/>
    <mergeCell ref="D87:E87"/>
    <mergeCell ref="H87:I87"/>
    <mergeCell ref="D89:E89"/>
    <mergeCell ref="H89:I89"/>
    <mergeCell ref="D99:E99"/>
    <mergeCell ref="H99:I99"/>
    <mergeCell ref="D100:E100"/>
    <mergeCell ref="H100:I100"/>
    <mergeCell ref="D103:E103"/>
    <mergeCell ref="D92:E92"/>
    <mergeCell ref="H92:I92"/>
    <mergeCell ref="H93:I93"/>
    <mergeCell ref="D114:E114"/>
    <mergeCell ref="H114:I114"/>
    <mergeCell ref="D109:E109"/>
    <mergeCell ref="H109:I109"/>
    <mergeCell ref="D110:E110"/>
    <mergeCell ref="D97:E97"/>
    <mergeCell ref="H97:I97"/>
    <mergeCell ref="F92:F99"/>
    <mergeCell ref="D108:E108"/>
    <mergeCell ref="H108:I108"/>
    <mergeCell ref="H112:I112"/>
    <mergeCell ref="D113:E113"/>
    <mergeCell ref="H113:I113"/>
    <mergeCell ref="D106:E106"/>
    <mergeCell ref="H106:I106"/>
    <mergeCell ref="D107:E107"/>
    <mergeCell ref="H107:I107"/>
    <mergeCell ref="F103:F113"/>
    <mergeCell ref="D117:E117"/>
    <mergeCell ref="H117:I117"/>
    <mergeCell ref="H127:I127"/>
    <mergeCell ref="D128:E128"/>
    <mergeCell ref="D123:E123"/>
    <mergeCell ref="H110:I110"/>
    <mergeCell ref="D111:E111"/>
    <mergeCell ref="H111:I111"/>
    <mergeCell ref="H120:I120"/>
    <mergeCell ref="D112:E112"/>
    <mergeCell ref="H118:I118"/>
    <mergeCell ref="D119:E119"/>
    <mergeCell ref="H119:I119"/>
    <mergeCell ref="D120:E120"/>
    <mergeCell ref="H125:I125"/>
    <mergeCell ref="D130:E130"/>
    <mergeCell ref="H130:I130"/>
    <mergeCell ref="H128:I128"/>
    <mergeCell ref="D122:E122"/>
    <mergeCell ref="H122:I122"/>
    <mergeCell ref="H11:I11"/>
    <mergeCell ref="D125:E125"/>
    <mergeCell ref="D132:E132"/>
    <mergeCell ref="H132:I132"/>
    <mergeCell ref="D126:E126"/>
    <mergeCell ref="H126:I126"/>
    <mergeCell ref="D127:E127"/>
    <mergeCell ref="D131:E131"/>
    <mergeCell ref="H131:I131"/>
    <mergeCell ref="D118:E118"/>
    <mergeCell ref="H6:I6"/>
    <mergeCell ref="D7:E7"/>
    <mergeCell ref="H7:I7"/>
    <mergeCell ref="H123:I123"/>
    <mergeCell ref="D124:E124"/>
    <mergeCell ref="H124:I124"/>
    <mergeCell ref="H10:I10"/>
    <mergeCell ref="D11:E11"/>
    <mergeCell ref="D121:E121"/>
    <mergeCell ref="H121:I121"/>
  </mergeCells>
  <conditionalFormatting sqref="D154 H154">
    <cfRule type="cellIs" priority="15" dxfId="4" operator="equal" stopIfTrue="1">
      <formula>"Parabéns - Meta cumprida"</formula>
    </cfRule>
    <cfRule type="cellIs" priority="16" dxfId="48" operator="equal" stopIfTrue="1">
      <formula>"Atenção - Meta não cumprida"</formula>
    </cfRule>
  </conditionalFormatting>
  <conditionalFormatting sqref="D142">
    <cfRule type="cellIs" priority="12" dxfId="5" operator="equal" stopIfTrue="1">
      <formula>"Atenção - Resultado Mensal Negativo"</formula>
    </cfRule>
    <cfRule type="cellIs" priority="13" dxfId="4" operator="equal" stopIfTrue="1">
      <formula>"Parabéns - Resultado Mensal Positivo"</formula>
    </cfRule>
    <cfRule type="cellIs" priority="14" dxfId="3" operator="equal" stopIfTrue="1">
      <formula>"Nem Positivo nem Negativo - No Limite"</formula>
    </cfRule>
  </conditionalFormatting>
  <conditionalFormatting sqref="D141">
    <cfRule type="cellIs" priority="9" dxfId="2" operator="equal" stopIfTrue="1">
      <formula>"Mark Contábil Informa:"</formula>
    </cfRule>
    <cfRule type="cellIs" priority="10" dxfId="1" operator="equal" stopIfTrue="1">
      <formula>"Mark Contábil Informa:"</formula>
    </cfRule>
    <cfRule type="cellIs" priority="11" dxfId="0" operator="equal" stopIfTrue="1">
      <formula>"Mark Contábil Informa:"</formula>
    </cfRule>
  </conditionalFormatting>
  <conditionalFormatting sqref="D154 H154">
    <cfRule type="cellIs" priority="7" dxfId="4" operator="equal" stopIfTrue="1">
      <formula>"Parabéns - Meta cumprida"</formula>
    </cfRule>
    <cfRule type="cellIs" priority="8" dxfId="48" operator="equal" stopIfTrue="1">
      <formula>"Atenção - Meta não cumprida"</formula>
    </cfRule>
  </conditionalFormatting>
  <conditionalFormatting sqref="H142">
    <cfRule type="cellIs" priority="4" dxfId="5" operator="equal" stopIfTrue="1">
      <formula>"Atenção - Resultado Mensal Negativo"</formula>
    </cfRule>
    <cfRule type="cellIs" priority="5" dxfId="4" operator="equal" stopIfTrue="1">
      <formula>"Parabéns - Resultado Mensal Positivo"</formula>
    </cfRule>
    <cfRule type="cellIs" priority="6" dxfId="3" operator="equal" stopIfTrue="1">
      <formula>"Nem Positivo nem Negativo - No Limite"</formula>
    </cfRule>
  </conditionalFormatting>
  <conditionalFormatting sqref="H141">
    <cfRule type="cellIs" priority="1" dxfId="2" operator="equal" stopIfTrue="1">
      <formula>"Mark Contábil Informa:"</formula>
    </cfRule>
    <cfRule type="cellIs" priority="2" dxfId="1" operator="equal" stopIfTrue="1">
      <formula>"Mark Contábil Informa:"</formula>
    </cfRule>
    <cfRule type="cellIs" priority="3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1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H150" sqref="H150:J150"/>
      <selection pane="bottomLeft" activeCell="B124" sqref="B124"/>
    </sheetView>
  </sheetViews>
  <sheetFormatPr defaultColWidth="0.2890625" defaultRowHeight="12.75" customHeight="1" zeroHeight="1"/>
  <cols>
    <col min="1" max="1" width="0.5625" style="4" customWidth="1"/>
    <col min="2" max="2" width="52.7109375" style="4" bestFit="1" customWidth="1"/>
    <col min="3" max="3" width="0.71875" style="4" customWidth="1"/>
    <col min="4" max="4" width="18.7109375" style="4" bestFit="1" customWidth="1"/>
    <col min="5" max="5" width="18.7109375" style="4" customWidth="1"/>
    <col min="6" max="6" width="18.00390625" style="4" customWidth="1"/>
    <col min="7" max="7" width="0.71875" style="4" customWidth="1"/>
    <col min="8" max="8" width="18.7109375" style="4" bestFit="1" customWidth="1"/>
    <col min="9" max="9" width="18.7109375" style="4" customWidth="1"/>
    <col min="10" max="10" width="18.00390625" style="4" customWidth="1"/>
    <col min="11" max="11" width="0.71875" style="4" customWidth="1"/>
    <col min="12" max="255" width="0" style="4" hidden="1" customWidth="1"/>
    <col min="256" max="16384" width="0.2890625" style="4" customWidth="1"/>
  </cols>
  <sheetData>
    <row r="1" spans="1:15" ht="3.75" customHeight="1" thickBot="1">
      <c r="A1" s="1"/>
      <c r="B1" s="31"/>
      <c r="C1" s="31"/>
      <c r="D1" s="31"/>
      <c r="E1" s="31"/>
      <c r="F1" s="31"/>
      <c r="G1" s="3"/>
      <c r="H1" s="31"/>
      <c r="I1" s="31"/>
      <c r="J1" s="31"/>
      <c r="K1" s="3"/>
      <c r="O1" s="48"/>
    </row>
    <row r="2" spans="1:15" ht="21.75" customHeight="1">
      <c r="A2" s="5"/>
      <c r="B2" s="395" t="str">
        <f>'Set - Out'!B2:B3</f>
        <v>Controle Financeiro Pessoal 2022
Receitas x Despesas</v>
      </c>
      <c r="C2" s="6"/>
      <c r="D2" s="397" t="s">
        <v>86</v>
      </c>
      <c r="E2" s="398"/>
      <c r="F2" s="385"/>
      <c r="G2" s="3"/>
      <c r="H2" s="397" t="s">
        <v>87</v>
      </c>
      <c r="I2" s="398"/>
      <c r="J2" s="385"/>
      <c r="K2" s="7"/>
      <c r="O2" s="48"/>
    </row>
    <row r="3" spans="1:15" ht="19.5" customHeight="1" thickBot="1">
      <c r="A3" s="5"/>
      <c r="B3" s="396"/>
      <c r="C3" s="5"/>
      <c r="D3" s="399"/>
      <c r="E3" s="400"/>
      <c r="F3" s="370"/>
      <c r="G3" s="7"/>
      <c r="H3" s="399"/>
      <c r="I3" s="400"/>
      <c r="J3" s="370"/>
      <c r="K3" s="7"/>
      <c r="O3" s="48"/>
    </row>
    <row r="4" spans="1:15" s="10" customFormat="1" ht="13.5" thickBot="1">
      <c r="A4" s="5"/>
      <c r="B4" s="8" t="s">
        <v>90</v>
      </c>
      <c r="C4" s="5"/>
      <c r="D4" s="401" t="str">
        <f>'Página Inicial'!C6</f>
        <v>Raimundo</v>
      </c>
      <c r="E4" s="402"/>
      <c r="F4" s="9" t="s">
        <v>0</v>
      </c>
      <c r="G4" s="7"/>
      <c r="H4" s="401" t="str">
        <f>D4</f>
        <v>Raimundo</v>
      </c>
      <c r="I4" s="402"/>
      <c r="J4" s="9" t="s">
        <v>0</v>
      </c>
      <c r="K4" s="7"/>
      <c r="O4" s="238"/>
    </row>
    <row r="5" spans="1:15" ht="12.75" customHeight="1">
      <c r="A5" s="5"/>
      <c r="B5" s="11" t="s">
        <v>96</v>
      </c>
      <c r="C5" s="5"/>
      <c r="D5" s="359">
        <v>2200</v>
      </c>
      <c r="E5" s="360"/>
      <c r="F5" s="386"/>
      <c r="G5" s="7"/>
      <c r="H5" s="359">
        <v>2200</v>
      </c>
      <c r="I5" s="360"/>
      <c r="J5" s="386"/>
      <c r="K5" s="7"/>
      <c r="O5" s="48"/>
    </row>
    <row r="6" spans="1:15" ht="12.75">
      <c r="A6" s="5"/>
      <c r="B6" s="11" t="s">
        <v>154</v>
      </c>
      <c r="C6" s="5"/>
      <c r="D6" s="359">
        <v>1100</v>
      </c>
      <c r="E6" s="360"/>
      <c r="F6" s="369"/>
      <c r="G6" s="7"/>
      <c r="H6" s="359">
        <v>1100</v>
      </c>
      <c r="I6" s="360"/>
      <c r="J6" s="369"/>
      <c r="K6" s="7"/>
      <c r="O6" s="48"/>
    </row>
    <row r="7" spans="1:15" ht="12.75">
      <c r="A7" s="5"/>
      <c r="B7" s="11" t="s">
        <v>98</v>
      </c>
      <c r="C7" s="5"/>
      <c r="D7" s="359"/>
      <c r="E7" s="360"/>
      <c r="F7" s="369"/>
      <c r="G7" s="7"/>
      <c r="H7" s="359"/>
      <c r="I7" s="360"/>
      <c r="J7" s="369"/>
      <c r="K7" s="7"/>
      <c r="O7" s="48"/>
    </row>
    <row r="8" spans="1:15" ht="12.75">
      <c r="A8" s="5"/>
      <c r="B8" s="12"/>
      <c r="C8" s="5"/>
      <c r="D8" s="359"/>
      <c r="E8" s="360"/>
      <c r="F8" s="369"/>
      <c r="G8" s="7"/>
      <c r="H8" s="359"/>
      <c r="I8" s="360"/>
      <c r="J8" s="369"/>
      <c r="K8" s="7"/>
      <c r="O8" s="48"/>
    </row>
    <row r="9" spans="1:15" ht="13.5" thickBot="1">
      <c r="A9" s="5"/>
      <c r="B9" s="12"/>
      <c r="C9" s="5"/>
      <c r="D9" s="405"/>
      <c r="E9" s="406"/>
      <c r="F9" s="369"/>
      <c r="G9" s="7"/>
      <c r="H9" s="405"/>
      <c r="I9" s="406"/>
      <c r="J9" s="369"/>
      <c r="K9" s="7"/>
      <c r="O9" s="48"/>
    </row>
    <row r="10" spans="1:15" ht="13.5" thickBot="1">
      <c r="A10" s="5"/>
      <c r="B10" s="64" t="s">
        <v>1</v>
      </c>
      <c r="C10" s="5"/>
      <c r="D10" s="407"/>
      <c r="E10" s="408"/>
      <c r="F10" s="370"/>
      <c r="G10" s="7"/>
      <c r="H10" s="407"/>
      <c r="I10" s="408"/>
      <c r="J10" s="370"/>
      <c r="K10" s="7"/>
      <c r="O10" s="48"/>
    </row>
    <row r="11" spans="1:15" ht="13.5" thickBot="1">
      <c r="A11" s="5"/>
      <c r="B11" s="14" t="s">
        <v>2</v>
      </c>
      <c r="C11" s="5"/>
      <c r="D11" s="403">
        <f>D5+D6+D7+D8+D9-D10</f>
        <v>3300</v>
      </c>
      <c r="E11" s="404"/>
      <c r="F11" s="166"/>
      <c r="G11" s="7"/>
      <c r="H11" s="403">
        <f>H5+H6+H7+H8+H9-H10</f>
        <v>3300</v>
      </c>
      <c r="I11" s="404"/>
      <c r="J11" s="166"/>
      <c r="K11" s="7"/>
      <c r="O11" s="48"/>
    </row>
    <row r="12" spans="1:15" ht="19.5" customHeight="1" thickBot="1">
      <c r="A12" s="5"/>
      <c r="B12" s="409" t="s">
        <v>3</v>
      </c>
      <c r="C12" s="410"/>
      <c r="D12" s="410"/>
      <c r="E12" s="410"/>
      <c r="F12" s="410"/>
      <c r="G12" s="410"/>
      <c r="H12" s="410"/>
      <c r="I12" s="410"/>
      <c r="J12" s="411"/>
      <c r="K12" s="7"/>
      <c r="O12" s="48"/>
    </row>
    <row r="13" spans="1:15" ht="26.25" thickBot="1">
      <c r="A13" s="5"/>
      <c r="B13" s="255" t="s">
        <v>4</v>
      </c>
      <c r="C13" s="1"/>
      <c r="D13" s="357" t="s">
        <v>113</v>
      </c>
      <c r="E13" s="358"/>
      <c r="F13" s="16" t="s">
        <v>5</v>
      </c>
      <c r="G13" s="3"/>
      <c r="H13" s="357" t="s">
        <v>113</v>
      </c>
      <c r="I13" s="358"/>
      <c r="J13" s="16" t="s">
        <v>5</v>
      </c>
      <c r="K13" s="7"/>
      <c r="O13" s="48"/>
    </row>
    <row r="14" spans="1:15" ht="12.75" customHeight="1">
      <c r="A14" s="5"/>
      <c r="B14" s="17" t="s">
        <v>6</v>
      </c>
      <c r="C14" s="21"/>
      <c r="D14" s="391"/>
      <c r="E14" s="392"/>
      <c r="F14" s="337">
        <f>IF(D28=0,"",D28/D130)</f>
        <v>0.439083820662768</v>
      </c>
      <c r="G14" s="7"/>
      <c r="H14" s="391"/>
      <c r="I14" s="392"/>
      <c r="J14" s="337">
        <f>IF(H28=0,"",H28/H130)</f>
        <v>0.2753846153846154</v>
      </c>
      <c r="K14" s="7"/>
      <c r="O14" s="48"/>
    </row>
    <row r="15" spans="1:15" ht="12.75" customHeight="1">
      <c r="A15" s="5"/>
      <c r="B15" s="11" t="s">
        <v>7</v>
      </c>
      <c r="C15" s="21"/>
      <c r="D15" s="359">
        <v>200</v>
      </c>
      <c r="E15" s="360"/>
      <c r="F15" s="338"/>
      <c r="G15" s="7"/>
      <c r="H15" s="359">
        <v>200</v>
      </c>
      <c r="I15" s="360"/>
      <c r="J15" s="338"/>
      <c r="K15" s="7"/>
      <c r="O15" s="48"/>
    </row>
    <row r="16" spans="1:15" ht="12.75" customHeight="1">
      <c r="A16" s="5"/>
      <c r="B16" s="11" t="s">
        <v>8</v>
      </c>
      <c r="C16" s="21"/>
      <c r="D16" s="359"/>
      <c r="E16" s="360"/>
      <c r="F16" s="338"/>
      <c r="G16" s="7"/>
      <c r="H16" s="359"/>
      <c r="I16" s="360"/>
      <c r="J16" s="338"/>
      <c r="K16" s="7"/>
      <c r="O16" s="48"/>
    </row>
    <row r="17" spans="1:15" ht="12.75" customHeight="1">
      <c r="A17" s="5"/>
      <c r="B17" s="11" t="s">
        <v>9</v>
      </c>
      <c r="C17" s="21"/>
      <c r="D17" s="359">
        <v>101</v>
      </c>
      <c r="E17" s="360"/>
      <c r="F17" s="338"/>
      <c r="G17" s="7"/>
      <c r="H17" s="359">
        <v>95</v>
      </c>
      <c r="I17" s="360"/>
      <c r="J17" s="338"/>
      <c r="K17" s="7"/>
      <c r="O17" s="48"/>
    </row>
    <row r="18" spans="1:15" ht="12.75" customHeight="1">
      <c r="A18" s="5"/>
      <c r="B18" s="11" t="s">
        <v>10</v>
      </c>
      <c r="C18" s="21"/>
      <c r="D18" s="359"/>
      <c r="E18" s="360"/>
      <c r="F18" s="338"/>
      <c r="G18" s="7"/>
      <c r="H18" s="359"/>
      <c r="I18" s="360"/>
      <c r="J18" s="338"/>
      <c r="K18" s="7"/>
      <c r="O18" s="48"/>
    </row>
    <row r="19" spans="1:15" ht="12.75" customHeight="1">
      <c r="A19" s="5"/>
      <c r="B19" s="11" t="s">
        <v>11</v>
      </c>
      <c r="C19" s="21"/>
      <c r="D19" s="359"/>
      <c r="E19" s="360"/>
      <c r="F19" s="338"/>
      <c r="G19" s="7"/>
      <c r="H19" s="359"/>
      <c r="I19" s="360"/>
      <c r="J19" s="338"/>
      <c r="K19" s="7"/>
      <c r="O19" s="48"/>
    </row>
    <row r="20" spans="1:15" ht="12.75" customHeight="1">
      <c r="A20" s="5"/>
      <c r="B20" s="11" t="s">
        <v>12</v>
      </c>
      <c r="C20" s="21"/>
      <c r="D20" s="359"/>
      <c r="E20" s="360"/>
      <c r="F20" s="338"/>
      <c r="G20" s="7"/>
      <c r="H20" s="359"/>
      <c r="I20" s="360"/>
      <c r="J20" s="338"/>
      <c r="K20" s="7"/>
      <c r="O20" s="48"/>
    </row>
    <row r="21" spans="1:15" ht="12.75" customHeight="1">
      <c r="A21" s="5"/>
      <c r="B21" s="11" t="s">
        <v>13</v>
      </c>
      <c r="C21" s="21"/>
      <c r="D21" s="359">
        <v>600</v>
      </c>
      <c r="E21" s="360"/>
      <c r="F21" s="338"/>
      <c r="G21" s="7"/>
      <c r="H21" s="359">
        <v>600</v>
      </c>
      <c r="I21" s="360"/>
      <c r="J21" s="338"/>
      <c r="K21" s="7"/>
      <c r="O21" s="48"/>
    </row>
    <row r="22" spans="1:15" ht="12.75" customHeight="1">
      <c r="A22" s="5"/>
      <c r="B22" s="11" t="s">
        <v>101</v>
      </c>
      <c r="C22" s="21"/>
      <c r="D22" s="359"/>
      <c r="E22" s="360"/>
      <c r="F22" s="338"/>
      <c r="G22" s="7"/>
      <c r="H22" s="359"/>
      <c r="I22" s="360"/>
      <c r="J22" s="338"/>
      <c r="K22" s="7"/>
      <c r="O22" s="48"/>
    </row>
    <row r="23" spans="1:15" ht="12.75" customHeight="1">
      <c r="A23" s="5"/>
      <c r="B23" s="11" t="s">
        <v>14</v>
      </c>
      <c r="C23" s="21"/>
      <c r="D23" s="359"/>
      <c r="E23" s="360"/>
      <c r="F23" s="338"/>
      <c r="G23" s="7"/>
      <c r="H23" s="359"/>
      <c r="I23" s="360"/>
      <c r="J23" s="338"/>
      <c r="K23" s="7"/>
      <c r="O23" s="48"/>
    </row>
    <row r="24" spans="1:15" ht="12.75" customHeight="1">
      <c r="A24" s="5"/>
      <c r="B24" s="11" t="s">
        <v>15</v>
      </c>
      <c r="C24" s="21"/>
      <c r="D24" s="359"/>
      <c r="E24" s="360"/>
      <c r="F24" s="338"/>
      <c r="G24" s="7"/>
      <c r="H24" s="359"/>
      <c r="I24" s="360"/>
      <c r="J24" s="338"/>
      <c r="K24" s="7"/>
      <c r="O24" s="48"/>
    </row>
    <row r="25" spans="1:15" ht="12.75" customHeight="1">
      <c r="A25" s="5"/>
      <c r="B25" s="12"/>
      <c r="C25" s="21"/>
      <c r="D25" s="359"/>
      <c r="E25" s="360"/>
      <c r="F25" s="338"/>
      <c r="G25" s="7"/>
      <c r="H25" s="359"/>
      <c r="I25" s="360"/>
      <c r="J25" s="338"/>
      <c r="K25" s="7"/>
      <c r="O25" s="48"/>
    </row>
    <row r="26" spans="1:15" ht="12.75" customHeight="1">
      <c r="A26" s="5"/>
      <c r="B26" s="12"/>
      <c r="C26" s="21"/>
      <c r="D26" s="359"/>
      <c r="E26" s="360"/>
      <c r="F26" s="338"/>
      <c r="G26" s="7"/>
      <c r="H26" s="359"/>
      <c r="I26" s="360"/>
      <c r="J26" s="338"/>
      <c r="K26" s="7"/>
      <c r="O26" s="48"/>
    </row>
    <row r="27" spans="1:15" ht="12.75" customHeight="1" thickBot="1">
      <c r="A27" s="5"/>
      <c r="B27" s="12"/>
      <c r="C27" s="21"/>
      <c r="D27" s="405"/>
      <c r="E27" s="406"/>
      <c r="F27" s="339"/>
      <c r="G27" s="7"/>
      <c r="H27" s="405"/>
      <c r="I27" s="406"/>
      <c r="J27" s="339"/>
      <c r="K27" s="7"/>
      <c r="O27" s="48"/>
    </row>
    <row r="28" spans="1:15" ht="12.75" customHeight="1" thickBot="1">
      <c r="A28" s="5"/>
      <c r="B28" s="18" t="s">
        <v>16</v>
      </c>
      <c r="C28" s="27"/>
      <c r="D28" s="412">
        <f>SUM(D14:D27)</f>
        <v>901</v>
      </c>
      <c r="E28" s="413"/>
      <c r="F28" s="57"/>
      <c r="G28" s="28"/>
      <c r="H28" s="412">
        <f>SUM(H14:H27)</f>
        <v>895</v>
      </c>
      <c r="I28" s="413"/>
      <c r="J28" s="57"/>
      <c r="K28" s="7"/>
      <c r="O28" s="48"/>
    </row>
    <row r="29" spans="1:15" ht="3.75" customHeight="1" thickBot="1">
      <c r="A29" s="5"/>
      <c r="B29" s="177"/>
      <c r="C29" s="178"/>
      <c r="D29" s="179"/>
      <c r="E29" s="179"/>
      <c r="F29" s="179"/>
      <c r="G29" s="33"/>
      <c r="H29" s="179"/>
      <c r="I29" s="179"/>
      <c r="J29" s="179"/>
      <c r="K29" s="7"/>
      <c r="O29" s="48"/>
    </row>
    <row r="30" spans="1:15" ht="26.25" thickBot="1">
      <c r="A30" s="5"/>
      <c r="B30" s="256" t="s">
        <v>17</v>
      </c>
      <c r="C30" s="21"/>
      <c r="D30" s="393" t="s">
        <v>113</v>
      </c>
      <c r="E30" s="394"/>
      <c r="F30" s="176" t="s">
        <v>5</v>
      </c>
      <c r="G30" s="7"/>
      <c r="H30" s="393" t="s">
        <v>113</v>
      </c>
      <c r="I30" s="394"/>
      <c r="J30" s="176" t="s">
        <v>5</v>
      </c>
      <c r="K30" s="7"/>
      <c r="O30" s="48"/>
    </row>
    <row r="31" spans="1:15" ht="12.75" customHeight="1">
      <c r="A31" s="5"/>
      <c r="B31" s="17" t="s">
        <v>104</v>
      </c>
      <c r="C31" s="21"/>
      <c r="D31" s="391">
        <v>301</v>
      </c>
      <c r="E31" s="392"/>
      <c r="F31" s="337">
        <f>IF(D39=0,"",D39/D130)</f>
        <v>0.38060428849902533</v>
      </c>
      <c r="G31" s="7"/>
      <c r="H31" s="391">
        <v>290</v>
      </c>
      <c r="I31" s="392"/>
      <c r="J31" s="337">
        <f>IF(H39=0,"",H39/H130)</f>
        <v>0.24461538461538462</v>
      </c>
      <c r="K31" s="7"/>
      <c r="O31" s="48"/>
    </row>
    <row r="32" spans="1:15" ht="12.75" customHeight="1">
      <c r="A32" s="5"/>
      <c r="B32" s="11" t="s">
        <v>18</v>
      </c>
      <c r="C32" s="21"/>
      <c r="D32" s="359">
        <v>480</v>
      </c>
      <c r="E32" s="360"/>
      <c r="F32" s="338"/>
      <c r="G32" s="7"/>
      <c r="H32" s="359">
        <v>505</v>
      </c>
      <c r="I32" s="360"/>
      <c r="J32" s="338"/>
      <c r="K32" s="7"/>
      <c r="O32" s="48"/>
    </row>
    <row r="33" spans="1:15" ht="12.75" customHeight="1">
      <c r="A33" s="5"/>
      <c r="B33" s="11" t="s">
        <v>19</v>
      </c>
      <c r="C33" s="21"/>
      <c r="D33" s="359"/>
      <c r="E33" s="360"/>
      <c r="F33" s="338"/>
      <c r="G33" s="7"/>
      <c r="H33" s="359"/>
      <c r="I33" s="360"/>
      <c r="J33" s="338"/>
      <c r="K33" s="7"/>
      <c r="O33" s="48"/>
    </row>
    <row r="34" spans="1:15" ht="12.75" customHeight="1">
      <c r="A34" s="5"/>
      <c r="B34" s="11" t="s">
        <v>14</v>
      </c>
      <c r="C34" s="21"/>
      <c r="D34" s="359"/>
      <c r="E34" s="360"/>
      <c r="F34" s="338"/>
      <c r="G34" s="7"/>
      <c r="H34" s="359"/>
      <c r="I34" s="360"/>
      <c r="J34" s="338"/>
      <c r="K34" s="7"/>
      <c r="O34" s="48"/>
    </row>
    <row r="35" spans="1:15" ht="12.75" customHeight="1">
      <c r="A35" s="5"/>
      <c r="B35" s="11" t="s">
        <v>15</v>
      </c>
      <c r="C35" s="21"/>
      <c r="D35" s="359"/>
      <c r="E35" s="360"/>
      <c r="F35" s="338"/>
      <c r="G35" s="7"/>
      <c r="H35" s="359"/>
      <c r="I35" s="360"/>
      <c r="J35" s="338"/>
      <c r="K35" s="7"/>
      <c r="O35" s="48"/>
    </row>
    <row r="36" spans="1:15" ht="12.75" customHeight="1">
      <c r="A36" s="5"/>
      <c r="B36" s="12"/>
      <c r="C36" s="21"/>
      <c r="D36" s="359"/>
      <c r="E36" s="360"/>
      <c r="F36" s="338"/>
      <c r="G36" s="7"/>
      <c r="H36" s="359"/>
      <c r="I36" s="360"/>
      <c r="J36" s="338"/>
      <c r="K36" s="7"/>
      <c r="O36" s="48"/>
    </row>
    <row r="37" spans="1:15" ht="12.75" customHeight="1">
      <c r="A37" s="5"/>
      <c r="B37" s="12"/>
      <c r="C37" s="21"/>
      <c r="D37" s="359"/>
      <c r="E37" s="360"/>
      <c r="F37" s="338"/>
      <c r="G37" s="7"/>
      <c r="H37" s="359"/>
      <c r="I37" s="360"/>
      <c r="J37" s="338"/>
      <c r="K37" s="7"/>
      <c r="O37" s="48"/>
    </row>
    <row r="38" spans="1:15" ht="13.5" customHeight="1" thickBot="1">
      <c r="A38" s="5"/>
      <c r="B38" s="13"/>
      <c r="C38" s="21"/>
      <c r="D38" s="405"/>
      <c r="E38" s="406"/>
      <c r="F38" s="339"/>
      <c r="G38" s="7"/>
      <c r="H38" s="405"/>
      <c r="I38" s="406"/>
      <c r="J38" s="339"/>
      <c r="K38" s="7"/>
      <c r="O38" s="48"/>
    </row>
    <row r="39" spans="1:15" ht="13.5" thickBot="1">
      <c r="A39" s="21"/>
      <c r="B39" s="18" t="s">
        <v>20</v>
      </c>
      <c r="C39" s="22"/>
      <c r="D39" s="414">
        <f>SUM(D31:D38)</f>
        <v>781</v>
      </c>
      <c r="E39" s="415"/>
      <c r="F39" s="23"/>
      <c r="G39" s="7"/>
      <c r="H39" s="414">
        <f>SUM(H31:H38)</f>
        <v>795</v>
      </c>
      <c r="I39" s="415"/>
      <c r="J39" s="23"/>
      <c r="K39" s="7"/>
      <c r="O39" s="48"/>
    </row>
    <row r="40" spans="1:15" ht="3.75" customHeight="1" thickBot="1">
      <c r="A40" s="5"/>
      <c r="B40" s="177"/>
      <c r="C40" s="178"/>
      <c r="D40" s="179"/>
      <c r="E40" s="179"/>
      <c r="F40" s="179"/>
      <c r="G40" s="33"/>
      <c r="H40" s="179"/>
      <c r="I40" s="179"/>
      <c r="J40" s="179"/>
      <c r="K40" s="7"/>
      <c r="O40" s="48"/>
    </row>
    <row r="41" spans="1:15" ht="26.25" thickBot="1">
      <c r="A41" s="5"/>
      <c r="B41" s="255" t="s">
        <v>21</v>
      </c>
      <c r="C41" s="1"/>
      <c r="D41" s="357" t="s">
        <v>113</v>
      </c>
      <c r="E41" s="358"/>
      <c r="F41" s="20" t="s">
        <v>5</v>
      </c>
      <c r="G41" s="7"/>
      <c r="H41" s="357" t="s">
        <v>113</v>
      </c>
      <c r="I41" s="358"/>
      <c r="J41" s="20" t="s">
        <v>5</v>
      </c>
      <c r="K41" s="7"/>
      <c r="O41" s="48"/>
    </row>
    <row r="42" spans="1:15" ht="12.75" customHeight="1">
      <c r="A42" s="5"/>
      <c r="B42" s="17" t="s">
        <v>22</v>
      </c>
      <c r="C42" s="21"/>
      <c r="D42" s="391"/>
      <c r="E42" s="392"/>
      <c r="F42" s="337">
        <f>IF(D50=0,"",D50/D130)</f>
      </c>
      <c r="G42" s="7"/>
      <c r="H42" s="391"/>
      <c r="I42" s="392"/>
      <c r="J42" s="337">
        <f>IF(H50=0,"",H50/H130)</f>
      </c>
      <c r="K42" s="7"/>
      <c r="O42" s="48"/>
    </row>
    <row r="43" spans="1:15" ht="12.75" customHeight="1">
      <c r="A43" s="5"/>
      <c r="B43" s="11" t="s">
        <v>23</v>
      </c>
      <c r="C43" s="21"/>
      <c r="D43" s="359"/>
      <c r="E43" s="360"/>
      <c r="F43" s="338"/>
      <c r="G43" s="7"/>
      <c r="H43" s="359"/>
      <c r="I43" s="360"/>
      <c r="J43" s="338"/>
      <c r="K43" s="7"/>
      <c r="O43" s="48"/>
    </row>
    <row r="44" spans="1:15" ht="12.75" customHeight="1">
      <c r="A44" s="5"/>
      <c r="B44" s="11" t="s">
        <v>24</v>
      </c>
      <c r="C44" s="21"/>
      <c r="D44" s="359"/>
      <c r="E44" s="360"/>
      <c r="F44" s="338"/>
      <c r="G44" s="7"/>
      <c r="H44" s="359"/>
      <c r="I44" s="360"/>
      <c r="J44" s="338"/>
      <c r="K44" s="7"/>
      <c r="O44" s="48"/>
    </row>
    <row r="45" spans="1:15" ht="12.75" customHeight="1">
      <c r="A45" s="5"/>
      <c r="B45" s="11" t="s">
        <v>14</v>
      </c>
      <c r="C45" s="21"/>
      <c r="D45" s="359"/>
      <c r="E45" s="360"/>
      <c r="F45" s="338"/>
      <c r="G45" s="7"/>
      <c r="H45" s="359"/>
      <c r="I45" s="360"/>
      <c r="J45" s="338"/>
      <c r="K45" s="7"/>
      <c r="O45" s="48"/>
    </row>
    <row r="46" spans="1:15" ht="12.75" customHeight="1">
      <c r="A46" s="5"/>
      <c r="B46" s="11" t="s">
        <v>15</v>
      </c>
      <c r="C46" s="21"/>
      <c r="D46" s="359"/>
      <c r="E46" s="360"/>
      <c r="F46" s="338"/>
      <c r="G46" s="7"/>
      <c r="H46" s="359"/>
      <c r="I46" s="360"/>
      <c r="J46" s="338"/>
      <c r="K46" s="7"/>
      <c r="O46" s="48"/>
    </row>
    <row r="47" spans="1:15" ht="12.75" customHeight="1">
      <c r="A47" s="5"/>
      <c r="B47" s="12"/>
      <c r="C47" s="21"/>
      <c r="D47" s="359"/>
      <c r="E47" s="360"/>
      <c r="F47" s="338"/>
      <c r="G47" s="7"/>
      <c r="H47" s="359"/>
      <c r="I47" s="360"/>
      <c r="J47" s="338"/>
      <c r="K47" s="7"/>
      <c r="O47" s="48"/>
    </row>
    <row r="48" spans="1:11" ht="12.75" customHeight="1">
      <c r="A48" s="5"/>
      <c r="B48" s="12"/>
      <c r="C48" s="21"/>
      <c r="D48" s="359"/>
      <c r="E48" s="360"/>
      <c r="F48" s="338"/>
      <c r="G48" s="7"/>
      <c r="H48" s="359"/>
      <c r="I48" s="360"/>
      <c r="J48" s="338"/>
      <c r="K48" s="7"/>
    </row>
    <row r="49" spans="1:11" ht="13.5" customHeight="1" thickBot="1">
      <c r="A49" s="5"/>
      <c r="B49" s="13"/>
      <c r="C49" s="21"/>
      <c r="D49" s="405"/>
      <c r="E49" s="406"/>
      <c r="F49" s="339"/>
      <c r="G49" s="7"/>
      <c r="H49" s="405"/>
      <c r="I49" s="406"/>
      <c r="J49" s="339"/>
      <c r="K49" s="7"/>
    </row>
    <row r="50" spans="1:11" ht="13.5" thickBot="1">
      <c r="A50" s="5"/>
      <c r="B50" s="24" t="s">
        <v>25</v>
      </c>
      <c r="C50" s="27"/>
      <c r="D50" s="414">
        <f>SUM(D42:D49)</f>
        <v>0</v>
      </c>
      <c r="E50" s="415"/>
      <c r="F50" s="23"/>
      <c r="G50" s="7"/>
      <c r="H50" s="414">
        <f>SUM(H42:H49)</f>
        <v>0</v>
      </c>
      <c r="I50" s="415"/>
      <c r="J50" s="23"/>
      <c r="K50" s="7"/>
    </row>
    <row r="51" spans="1:11" ht="3.75" customHeight="1" thickBot="1">
      <c r="A51" s="5"/>
      <c r="B51" s="177"/>
      <c r="C51" s="178"/>
      <c r="D51" s="179"/>
      <c r="E51" s="179"/>
      <c r="F51" s="179"/>
      <c r="G51" s="33"/>
      <c r="H51" s="179"/>
      <c r="I51" s="179"/>
      <c r="J51" s="179"/>
      <c r="K51" s="7"/>
    </row>
    <row r="52" spans="1:11" ht="27" customHeight="1" thickBot="1">
      <c r="A52" s="5"/>
      <c r="B52" s="255" t="s">
        <v>99</v>
      </c>
      <c r="C52" s="1"/>
      <c r="D52" s="357" t="s">
        <v>113</v>
      </c>
      <c r="E52" s="358"/>
      <c r="F52" s="20" t="s">
        <v>5</v>
      </c>
      <c r="G52" s="7"/>
      <c r="H52" s="357" t="s">
        <v>113</v>
      </c>
      <c r="I52" s="358"/>
      <c r="J52" s="20" t="s">
        <v>5</v>
      </c>
      <c r="K52" s="7"/>
    </row>
    <row r="53" spans="1:11" ht="12.75" customHeight="1">
      <c r="A53" s="5"/>
      <c r="B53" s="17" t="s">
        <v>91</v>
      </c>
      <c r="C53" s="21"/>
      <c r="D53" s="391"/>
      <c r="E53" s="392"/>
      <c r="F53" s="337">
        <f>IF(D62=0,"",D62/D130)</f>
      </c>
      <c r="G53" s="7"/>
      <c r="H53" s="391"/>
      <c r="I53" s="392"/>
      <c r="J53" s="337">
        <f>IF(H62=0,"",H62/H130)</f>
      </c>
      <c r="K53" s="7"/>
    </row>
    <row r="54" spans="1:11" ht="12.75" customHeight="1">
      <c r="A54" s="5"/>
      <c r="B54" s="11" t="s">
        <v>41</v>
      </c>
      <c r="C54" s="21"/>
      <c r="D54" s="359"/>
      <c r="E54" s="360"/>
      <c r="F54" s="338"/>
      <c r="G54" s="7"/>
      <c r="H54" s="359"/>
      <c r="I54" s="360"/>
      <c r="J54" s="338"/>
      <c r="K54" s="7"/>
    </row>
    <row r="55" spans="1:11" ht="12.75" customHeight="1">
      <c r="A55" s="5"/>
      <c r="B55" s="11" t="s">
        <v>42</v>
      </c>
      <c r="C55" s="21"/>
      <c r="D55" s="359"/>
      <c r="E55" s="360"/>
      <c r="F55" s="338"/>
      <c r="G55" s="7"/>
      <c r="H55" s="359"/>
      <c r="I55" s="360"/>
      <c r="J55" s="338"/>
      <c r="K55" s="7"/>
    </row>
    <row r="56" spans="1:11" ht="12.75" customHeight="1">
      <c r="A56" s="5"/>
      <c r="B56" s="11" t="s">
        <v>103</v>
      </c>
      <c r="C56" s="21"/>
      <c r="D56" s="359"/>
      <c r="E56" s="360"/>
      <c r="F56" s="338"/>
      <c r="G56" s="7"/>
      <c r="H56" s="359"/>
      <c r="I56" s="360"/>
      <c r="J56" s="338"/>
      <c r="K56" s="7"/>
    </row>
    <row r="57" spans="1:11" ht="12.75" customHeight="1">
      <c r="A57" s="5"/>
      <c r="B57" s="11" t="s">
        <v>32</v>
      </c>
      <c r="C57" s="21"/>
      <c r="D57" s="359"/>
      <c r="E57" s="360"/>
      <c r="F57" s="338"/>
      <c r="G57" s="7"/>
      <c r="H57" s="359"/>
      <c r="I57" s="360"/>
      <c r="J57" s="338"/>
      <c r="K57" s="7"/>
    </row>
    <row r="58" spans="1:11" ht="12.75" customHeight="1">
      <c r="A58" s="5"/>
      <c r="B58" s="11" t="s">
        <v>33</v>
      </c>
      <c r="C58" s="21"/>
      <c r="D58" s="359"/>
      <c r="E58" s="360"/>
      <c r="F58" s="338"/>
      <c r="G58" s="7"/>
      <c r="H58" s="359"/>
      <c r="I58" s="360"/>
      <c r="J58" s="338"/>
      <c r="K58" s="7"/>
    </row>
    <row r="59" spans="1:11" ht="12.75" customHeight="1">
      <c r="A59" s="5"/>
      <c r="B59" s="11"/>
      <c r="C59" s="21"/>
      <c r="D59" s="359"/>
      <c r="E59" s="360"/>
      <c r="F59" s="338"/>
      <c r="G59" s="7"/>
      <c r="H59" s="359"/>
      <c r="I59" s="360"/>
      <c r="J59" s="338"/>
      <c r="K59" s="7"/>
    </row>
    <row r="60" spans="1:11" ht="12.75" customHeight="1">
      <c r="A60" s="5"/>
      <c r="B60" s="11"/>
      <c r="C60" s="21"/>
      <c r="D60" s="359"/>
      <c r="E60" s="360"/>
      <c r="F60" s="338"/>
      <c r="G60" s="7"/>
      <c r="H60" s="359"/>
      <c r="I60" s="360"/>
      <c r="J60" s="338"/>
      <c r="K60" s="7"/>
    </row>
    <row r="61" spans="1:11" ht="13.5" customHeight="1" thickBot="1">
      <c r="A61" s="5"/>
      <c r="B61" s="13"/>
      <c r="C61" s="21"/>
      <c r="D61" s="359"/>
      <c r="E61" s="360"/>
      <c r="F61" s="339"/>
      <c r="G61" s="7"/>
      <c r="H61" s="359"/>
      <c r="I61" s="360"/>
      <c r="J61" s="339"/>
      <c r="K61" s="7"/>
    </row>
    <row r="62" spans="1:11" ht="13.5" thickBot="1">
      <c r="A62" s="5"/>
      <c r="B62" s="24" t="s">
        <v>34</v>
      </c>
      <c r="C62" s="27"/>
      <c r="D62" s="414">
        <f>SUM(D53:D61)</f>
        <v>0</v>
      </c>
      <c r="E62" s="415"/>
      <c r="F62" s="167"/>
      <c r="G62" s="7"/>
      <c r="H62" s="414">
        <f>SUM(H53:H61)</f>
        <v>0</v>
      </c>
      <c r="I62" s="415"/>
      <c r="J62" s="167"/>
      <c r="K62" s="7"/>
    </row>
    <row r="63" spans="1:11" ht="3.75" customHeight="1" thickBot="1">
      <c r="A63" s="5"/>
      <c r="B63" s="177"/>
      <c r="C63" s="178"/>
      <c r="D63" s="179"/>
      <c r="E63" s="179"/>
      <c r="F63" s="179"/>
      <c r="G63" s="33"/>
      <c r="H63" s="179"/>
      <c r="I63" s="179"/>
      <c r="J63" s="179"/>
      <c r="K63" s="7"/>
    </row>
    <row r="64" spans="1:11" ht="26.25" thickBot="1">
      <c r="A64" s="5"/>
      <c r="B64" s="255" t="s">
        <v>35</v>
      </c>
      <c r="C64" s="1"/>
      <c r="D64" s="357" t="s">
        <v>113</v>
      </c>
      <c r="E64" s="358"/>
      <c r="F64" s="20" t="s">
        <v>5</v>
      </c>
      <c r="G64" s="7"/>
      <c r="H64" s="357" t="s">
        <v>113</v>
      </c>
      <c r="I64" s="358"/>
      <c r="J64" s="20" t="s">
        <v>5</v>
      </c>
      <c r="K64" s="7"/>
    </row>
    <row r="65" spans="1:11" ht="12.75" customHeight="1">
      <c r="A65" s="5"/>
      <c r="B65" s="17" t="s">
        <v>36</v>
      </c>
      <c r="C65" s="21"/>
      <c r="D65" s="391"/>
      <c r="E65" s="392"/>
      <c r="F65" s="337">
        <f>IF(D74=0,"",D74/D130)</f>
        <v>0.024366471734892786</v>
      </c>
      <c r="G65" s="7"/>
      <c r="H65" s="391"/>
      <c r="I65" s="392"/>
      <c r="J65" s="337">
        <f>IF(H74=0,"",H74/H130)</f>
        <v>0.015384615384615385</v>
      </c>
      <c r="K65" s="7"/>
    </row>
    <row r="66" spans="1:11" ht="12.75" customHeight="1">
      <c r="A66" s="5"/>
      <c r="B66" s="11" t="s">
        <v>37</v>
      </c>
      <c r="C66" s="21"/>
      <c r="D66" s="359"/>
      <c r="E66" s="360"/>
      <c r="F66" s="338"/>
      <c r="G66" s="7"/>
      <c r="H66" s="359"/>
      <c r="I66" s="360"/>
      <c r="J66" s="338"/>
      <c r="K66" s="7"/>
    </row>
    <row r="67" spans="1:11" ht="12.75" customHeight="1">
      <c r="A67" s="5"/>
      <c r="B67" s="11" t="s">
        <v>38</v>
      </c>
      <c r="C67" s="21"/>
      <c r="D67" s="359">
        <v>50</v>
      </c>
      <c r="E67" s="360"/>
      <c r="F67" s="338"/>
      <c r="G67" s="7"/>
      <c r="H67" s="359">
        <v>50</v>
      </c>
      <c r="I67" s="360"/>
      <c r="J67" s="338"/>
      <c r="K67" s="7"/>
    </row>
    <row r="68" spans="1:11" ht="12.75" customHeight="1">
      <c r="A68" s="5"/>
      <c r="B68" s="11" t="s">
        <v>39</v>
      </c>
      <c r="C68" s="21"/>
      <c r="D68" s="359"/>
      <c r="E68" s="360"/>
      <c r="F68" s="338"/>
      <c r="G68" s="7"/>
      <c r="H68" s="359"/>
      <c r="I68" s="360"/>
      <c r="J68" s="338"/>
      <c r="K68" s="7"/>
    </row>
    <row r="69" spans="1:11" ht="12.75" customHeight="1">
      <c r="A69" s="5"/>
      <c r="B69" s="11" t="s">
        <v>32</v>
      </c>
      <c r="C69" s="21"/>
      <c r="D69" s="359"/>
      <c r="E69" s="360"/>
      <c r="F69" s="338"/>
      <c r="G69" s="7"/>
      <c r="H69" s="359"/>
      <c r="I69" s="360"/>
      <c r="J69" s="338"/>
      <c r="K69" s="7"/>
    </row>
    <row r="70" spans="1:11" ht="12.75" customHeight="1">
      <c r="A70" s="5"/>
      <c r="B70" s="11" t="s">
        <v>33</v>
      </c>
      <c r="C70" s="21"/>
      <c r="D70" s="359"/>
      <c r="E70" s="360"/>
      <c r="F70" s="338"/>
      <c r="G70" s="7"/>
      <c r="H70" s="359"/>
      <c r="I70" s="360"/>
      <c r="J70" s="338"/>
      <c r="K70" s="7"/>
    </row>
    <row r="71" spans="1:11" ht="12.75" customHeight="1">
      <c r="A71" s="5"/>
      <c r="B71" s="12"/>
      <c r="C71" s="21"/>
      <c r="D71" s="359"/>
      <c r="E71" s="360"/>
      <c r="F71" s="338"/>
      <c r="G71" s="7"/>
      <c r="H71" s="359"/>
      <c r="I71" s="360"/>
      <c r="J71" s="338"/>
      <c r="K71" s="7"/>
    </row>
    <row r="72" spans="1:11" ht="12.75" customHeight="1">
      <c r="A72" s="5"/>
      <c r="B72" s="12"/>
      <c r="C72" s="21"/>
      <c r="D72" s="359"/>
      <c r="E72" s="360"/>
      <c r="F72" s="338"/>
      <c r="G72" s="7"/>
      <c r="H72" s="359"/>
      <c r="I72" s="360"/>
      <c r="J72" s="338"/>
      <c r="K72" s="7"/>
    </row>
    <row r="73" spans="1:11" ht="13.5" customHeight="1" thickBot="1">
      <c r="A73" s="5"/>
      <c r="B73" s="12"/>
      <c r="C73" s="21"/>
      <c r="D73" s="405"/>
      <c r="E73" s="406"/>
      <c r="F73" s="339"/>
      <c r="G73" s="7"/>
      <c r="H73" s="405"/>
      <c r="I73" s="406"/>
      <c r="J73" s="339"/>
      <c r="K73" s="7"/>
    </row>
    <row r="74" spans="1:11" ht="13.5" thickBot="1">
      <c r="A74" s="5"/>
      <c r="B74" s="18" t="s">
        <v>40</v>
      </c>
      <c r="C74" s="27"/>
      <c r="D74" s="414">
        <f>SUM(D65:D73)</f>
        <v>50</v>
      </c>
      <c r="E74" s="415"/>
      <c r="F74" s="23"/>
      <c r="G74" s="7"/>
      <c r="H74" s="414">
        <f>SUM(H65:H73)</f>
        <v>50</v>
      </c>
      <c r="I74" s="415"/>
      <c r="J74" s="23"/>
      <c r="K74" s="7"/>
    </row>
    <row r="75" spans="1:11" ht="3.75" customHeight="1" thickBot="1">
      <c r="A75" s="5"/>
      <c r="B75" s="177"/>
      <c r="C75" s="178"/>
      <c r="D75" s="179"/>
      <c r="E75" s="179"/>
      <c r="F75" s="179"/>
      <c r="G75" s="33"/>
      <c r="H75" s="179"/>
      <c r="I75" s="179"/>
      <c r="J75" s="179"/>
      <c r="K75" s="7"/>
    </row>
    <row r="76" spans="1:11" ht="26.25" thickBot="1">
      <c r="A76" s="5"/>
      <c r="B76" s="255" t="s">
        <v>100</v>
      </c>
      <c r="C76" s="1"/>
      <c r="D76" s="357" t="s">
        <v>113</v>
      </c>
      <c r="E76" s="358"/>
      <c r="F76" s="20" t="s">
        <v>5</v>
      </c>
      <c r="G76" s="7"/>
      <c r="H76" s="357" t="s">
        <v>113</v>
      </c>
      <c r="I76" s="358"/>
      <c r="J76" s="20" t="s">
        <v>5</v>
      </c>
      <c r="K76" s="7"/>
    </row>
    <row r="77" spans="1:11" ht="12.75" customHeight="1">
      <c r="A77" s="5"/>
      <c r="B77" s="17" t="s">
        <v>26</v>
      </c>
      <c r="C77" s="21"/>
      <c r="D77" s="391"/>
      <c r="E77" s="392"/>
      <c r="F77" s="337">
        <f>IF(D89=0,"",D89/D130)</f>
        <v>0.09746588693957114</v>
      </c>
      <c r="G77" s="7"/>
      <c r="H77" s="391"/>
      <c r="I77" s="392"/>
      <c r="J77" s="337">
        <f>IF(H89=0,"",H89/H130)</f>
        <v>0.06153846153846154</v>
      </c>
      <c r="K77" s="7"/>
    </row>
    <row r="78" spans="1:11" ht="12.75" customHeight="1">
      <c r="A78" s="5"/>
      <c r="B78" s="11" t="s">
        <v>27</v>
      </c>
      <c r="C78" s="21"/>
      <c r="D78" s="359"/>
      <c r="E78" s="360"/>
      <c r="F78" s="338"/>
      <c r="G78" s="7"/>
      <c r="H78" s="359"/>
      <c r="I78" s="360"/>
      <c r="J78" s="338"/>
      <c r="K78" s="7"/>
    </row>
    <row r="79" spans="1:11" ht="12.75" customHeight="1">
      <c r="A79" s="5"/>
      <c r="B79" s="11" t="s">
        <v>28</v>
      </c>
      <c r="C79" s="21"/>
      <c r="D79" s="359"/>
      <c r="E79" s="360"/>
      <c r="F79" s="338"/>
      <c r="G79" s="7"/>
      <c r="H79" s="359"/>
      <c r="I79" s="360"/>
      <c r="J79" s="338"/>
      <c r="K79" s="7"/>
    </row>
    <row r="80" spans="1:11" ht="12.75" customHeight="1">
      <c r="A80" s="5"/>
      <c r="B80" s="11" t="s">
        <v>29</v>
      </c>
      <c r="C80" s="21"/>
      <c r="D80" s="359"/>
      <c r="E80" s="360"/>
      <c r="F80" s="338"/>
      <c r="G80" s="7"/>
      <c r="H80" s="359"/>
      <c r="I80" s="360"/>
      <c r="J80" s="338"/>
      <c r="K80" s="7"/>
    </row>
    <row r="81" spans="1:11" ht="12.75" customHeight="1">
      <c r="A81" s="5"/>
      <c r="B81" s="11" t="s">
        <v>105</v>
      </c>
      <c r="C81" s="21"/>
      <c r="D81" s="359"/>
      <c r="E81" s="360"/>
      <c r="F81" s="338"/>
      <c r="G81" s="7"/>
      <c r="H81" s="359"/>
      <c r="I81" s="360"/>
      <c r="J81" s="338"/>
      <c r="K81" s="7"/>
    </row>
    <row r="82" spans="1:11" ht="12.75" customHeight="1">
      <c r="A82" s="5"/>
      <c r="B82" s="11" t="s">
        <v>30</v>
      </c>
      <c r="C82" s="21"/>
      <c r="D82" s="359"/>
      <c r="E82" s="360"/>
      <c r="F82" s="338"/>
      <c r="G82" s="7"/>
      <c r="H82" s="359"/>
      <c r="I82" s="360"/>
      <c r="J82" s="338"/>
      <c r="K82" s="7"/>
    </row>
    <row r="83" spans="1:11" ht="12.75" customHeight="1">
      <c r="A83" s="5"/>
      <c r="B83" s="11" t="s">
        <v>31</v>
      </c>
      <c r="C83" s="21"/>
      <c r="D83" s="359">
        <v>200</v>
      </c>
      <c r="E83" s="360"/>
      <c r="F83" s="338"/>
      <c r="G83" s="7"/>
      <c r="H83" s="359">
        <v>200</v>
      </c>
      <c r="I83" s="360"/>
      <c r="J83" s="338"/>
      <c r="K83" s="7"/>
    </row>
    <row r="84" spans="1:11" ht="12.75" customHeight="1">
      <c r="A84" s="5"/>
      <c r="B84" s="11" t="s">
        <v>32</v>
      </c>
      <c r="C84" s="21"/>
      <c r="D84" s="359"/>
      <c r="E84" s="360"/>
      <c r="F84" s="338"/>
      <c r="G84" s="7"/>
      <c r="H84" s="359"/>
      <c r="I84" s="360"/>
      <c r="J84" s="338"/>
      <c r="K84" s="7"/>
    </row>
    <row r="85" spans="1:11" ht="12.75" customHeight="1">
      <c r="A85" s="5"/>
      <c r="B85" s="11" t="s">
        <v>33</v>
      </c>
      <c r="C85" s="21"/>
      <c r="D85" s="359"/>
      <c r="E85" s="360"/>
      <c r="F85" s="338"/>
      <c r="G85" s="7"/>
      <c r="H85" s="359"/>
      <c r="I85" s="360"/>
      <c r="J85" s="338"/>
      <c r="K85" s="7"/>
    </row>
    <row r="86" spans="1:11" ht="12.75" customHeight="1">
      <c r="A86" s="5"/>
      <c r="B86" s="12"/>
      <c r="C86" s="21"/>
      <c r="D86" s="359"/>
      <c r="E86" s="360"/>
      <c r="F86" s="338"/>
      <c r="G86" s="7"/>
      <c r="H86" s="359"/>
      <c r="I86" s="360"/>
      <c r="J86" s="338"/>
      <c r="K86" s="7"/>
    </row>
    <row r="87" spans="1:11" ht="12.75" customHeight="1">
      <c r="A87" s="5"/>
      <c r="B87" s="12"/>
      <c r="C87" s="21"/>
      <c r="D87" s="359"/>
      <c r="E87" s="360"/>
      <c r="F87" s="338"/>
      <c r="G87" s="7"/>
      <c r="H87" s="359"/>
      <c r="I87" s="360"/>
      <c r="J87" s="338"/>
      <c r="K87" s="7"/>
    </row>
    <row r="88" spans="1:11" ht="13.5" customHeight="1" thickBot="1">
      <c r="A88" s="5"/>
      <c r="B88" s="12"/>
      <c r="C88" s="21"/>
      <c r="D88" s="359"/>
      <c r="E88" s="360"/>
      <c r="F88" s="339"/>
      <c r="G88" s="7"/>
      <c r="H88" s="359"/>
      <c r="I88" s="360"/>
      <c r="J88" s="339"/>
      <c r="K88" s="7"/>
    </row>
    <row r="89" spans="1:11" ht="13.5" thickBot="1">
      <c r="A89" s="5"/>
      <c r="B89" s="18" t="s">
        <v>43</v>
      </c>
      <c r="C89" s="27"/>
      <c r="D89" s="414">
        <f>SUM(D77:D88)</f>
        <v>200</v>
      </c>
      <c r="E89" s="415"/>
      <c r="F89" s="23"/>
      <c r="G89" s="7"/>
      <c r="H89" s="414">
        <f>SUM(H77:H88)</f>
        <v>200</v>
      </c>
      <c r="I89" s="415"/>
      <c r="J89" s="23"/>
      <c r="K89" s="7"/>
    </row>
    <row r="90" spans="1:11" ht="3.75" customHeight="1" thickBot="1">
      <c r="A90" s="5"/>
      <c r="B90" s="177"/>
      <c r="C90" s="178"/>
      <c r="D90" s="179"/>
      <c r="E90" s="179"/>
      <c r="F90" s="179"/>
      <c r="G90" s="33"/>
      <c r="H90" s="179"/>
      <c r="I90" s="179"/>
      <c r="J90" s="179"/>
      <c r="K90" s="7"/>
    </row>
    <row r="91" spans="1:11" ht="26.25" thickBot="1">
      <c r="A91" s="5"/>
      <c r="B91" s="255" t="s">
        <v>44</v>
      </c>
      <c r="C91" s="1"/>
      <c r="D91" s="357" t="s">
        <v>113</v>
      </c>
      <c r="E91" s="358"/>
      <c r="F91" s="20" t="s">
        <v>5</v>
      </c>
      <c r="G91" s="7"/>
      <c r="H91" s="357" t="s">
        <v>113</v>
      </c>
      <c r="I91" s="358"/>
      <c r="J91" s="20" t="s">
        <v>5</v>
      </c>
      <c r="K91" s="7"/>
    </row>
    <row r="92" spans="1:11" ht="12.75" customHeight="1">
      <c r="A92" s="5"/>
      <c r="B92" s="17" t="s">
        <v>45</v>
      </c>
      <c r="C92" s="21"/>
      <c r="D92" s="391">
        <v>120</v>
      </c>
      <c r="E92" s="392"/>
      <c r="F92" s="337">
        <f>IF(D100=0,"",D100/D130)</f>
        <v>0.05847953216374269</v>
      </c>
      <c r="G92" s="7"/>
      <c r="H92" s="391">
        <v>110</v>
      </c>
      <c r="I92" s="392"/>
      <c r="J92" s="337">
        <f>IF(H100=0,"",H100/H130)</f>
        <v>0.40307692307692305</v>
      </c>
      <c r="K92" s="7"/>
    </row>
    <row r="93" spans="1:11" ht="12.75" customHeight="1">
      <c r="A93" s="5"/>
      <c r="B93" s="11" t="s">
        <v>46</v>
      </c>
      <c r="C93" s="21"/>
      <c r="D93" s="359"/>
      <c r="E93" s="360"/>
      <c r="F93" s="338"/>
      <c r="G93" s="7"/>
      <c r="H93" s="359"/>
      <c r="I93" s="360"/>
      <c r="J93" s="338"/>
      <c r="K93" s="7"/>
    </row>
    <row r="94" spans="1:11" ht="12.75" customHeight="1">
      <c r="A94" s="5"/>
      <c r="B94" s="11" t="s">
        <v>106</v>
      </c>
      <c r="C94" s="21"/>
      <c r="D94" s="359"/>
      <c r="E94" s="360"/>
      <c r="F94" s="338"/>
      <c r="G94" s="7"/>
      <c r="H94" s="359">
        <v>1200</v>
      </c>
      <c r="I94" s="360"/>
      <c r="J94" s="338"/>
      <c r="K94" s="7"/>
    </row>
    <row r="95" spans="1:11" ht="12.75" customHeight="1">
      <c r="A95" s="5"/>
      <c r="B95" s="11" t="s">
        <v>32</v>
      </c>
      <c r="C95" s="21"/>
      <c r="D95" s="359"/>
      <c r="E95" s="360"/>
      <c r="F95" s="338"/>
      <c r="G95" s="7"/>
      <c r="H95" s="359"/>
      <c r="I95" s="360"/>
      <c r="J95" s="338"/>
      <c r="K95" s="7"/>
    </row>
    <row r="96" spans="1:11" ht="12.75" customHeight="1">
      <c r="A96" s="5"/>
      <c r="B96" s="11" t="s">
        <v>33</v>
      </c>
      <c r="C96" s="21"/>
      <c r="D96" s="359"/>
      <c r="E96" s="360"/>
      <c r="F96" s="338"/>
      <c r="G96" s="7"/>
      <c r="H96" s="359"/>
      <c r="I96" s="360"/>
      <c r="J96" s="338"/>
      <c r="K96" s="7"/>
    </row>
    <row r="97" spans="1:11" ht="12.75" customHeight="1">
      <c r="A97" s="5"/>
      <c r="B97" s="12"/>
      <c r="C97" s="21"/>
      <c r="D97" s="359"/>
      <c r="E97" s="360"/>
      <c r="F97" s="338"/>
      <c r="G97" s="7"/>
      <c r="H97" s="359"/>
      <c r="I97" s="360"/>
      <c r="J97" s="338"/>
      <c r="K97" s="7"/>
    </row>
    <row r="98" spans="1:11" ht="12.75" customHeight="1">
      <c r="A98" s="5"/>
      <c r="B98" s="12"/>
      <c r="C98" s="21"/>
      <c r="D98" s="359"/>
      <c r="E98" s="360"/>
      <c r="F98" s="338"/>
      <c r="G98" s="7"/>
      <c r="H98" s="359"/>
      <c r="I98" s="360"/>
      <c r="J98" s="338"/>
      <c r="K98" s="7"/>
    </row>
    <row r="99" spans="1:11" ht="13.5" customHeight="1" thickBot="1">
      <c r="A99" s="5"/>
      <c r="B99" s="13"/>
      <c r="C99" s="21"/>
      <c r="D99" s="405"/>
      <c r="E99" s="406"/>
      <c r="F99" s="339"/>
      <c r="G99" s="7"/>
      <c r="H99" s="405"/>
      <c r="I99" s="406"/>
      <c r="J99" s="339"/>
      <c r="K99" s="7"/>
    </row>
    <row r="100" spans="1:11" ht="13.5" thickBot="1">
      <c r="A100" s="5"/>
      <c r="B100" s="24" t="s">
        <v>47</v>
      </c>
      <c r="C100" s="27"/>
      <c r="D100" s="414">
        <f>SUM(D92:D99)</f>
        <v>120</v>
      </c>
      <c r="E100" s="415"/>
      <c r="F100" s="23"/>
      <c r="G100" s="7"/>
      <c r="H100" s="414">
        <f>SUM(H92:H99)</f>
        <v>1310</v>
      </c>
      <c r="I100" s="415"/>
      <c r="J100" s="23"/>
      <c r="K100" s="7"/>
    </row>
    <row r="101" spans="1:11" ht="3.75" customHeight="1" thickBot="1">
      <c r="A101" s="5"/>
      <c r="B101" s="177"/>
      <c r="C101" s="178"/>
      <c r="D101" s="179"/>
      <c r="E101" s="179"/>
      <c r="F101" s="179"/>
      <c r="G101" s="33"/>
      <c r="H101" s="179"/>
      <c r="I101" s="179"/>
      <c r="J101" s="179"/>
      <c r="K101" s="7"/>
    </row>
    <row r="102" spans="1:11" ht="26.25" thickBot="1">
      <c r="A102" s="5"/>
      <c r="B102" s="255" t="s">
        <v>89</v>
      </c>
      <c r="C102" s="1"/>
      <c r="D102" s="357" t="s">
        <v>113</v>
      </c>
      <c r="E102" s="358"/>
      <c r="F102" s="20" t="s">
        <v>5</v>
      </c>
      <c r="G102" s="7"/>
      <c r="H102" s="357" t="s">
        <v>113</v>
      </c>
      <c r="I102" s="358"/>
      <c r="J102" s="20" t="s">
        <v>5</v>
      </c>
      <c r="K102" s="7"/>
    </row>
    <row r="103" spans="1:11" ht="12.75" customHeight="1">
      <c r="A103" s="5"/>
      <c r="B103" s="17" t="s">
        <v>48</v>
      </c>
      <c r="C103" s="21"/>
      <c r="D103" s="391"/>
      <c r="E103" s="392"/>
      <c r="F103" s="337">
        <f>IF(D114=0,"",D114/D130)</f>
      </c>
      <c r="G103" s="7"/>
      <c r="H103" s="391"/>
      <c r="I103" s="392"/>
      <c r="J103" s="337">
        <f>IF(H114=0,"",H114/H130)</f>
      </c>
      <c r="K103" s="7"/>
    </row>
    <row r="104" spans="1:11" ht="12.75" customHeight="1">
      <c r="A104" s="5"/>
      <c r="B104" s="11"/>
      <c r="C104" s="21"/>
      <c r="D104" s="359"/>
      <c r="E104" s="360"/>
      <c r="F104" s="338"/>
      <c r="G104" s="7"/>
      <c r="H104" s="359"/>
      <c r="I104" s="360"/>
      <c r="J104" s="338"/>
      <c r="K104" s="7"/>
    </row>
    <row r="105" spans="1:11" ht="12.75" customHeight="1">
      <c r="A105" s="5"/>
      <c r="B105" s="11"/>
      <c r="C105" s="21"/>
      <c r="D105" s="359"/>
      <c r="E105" s="360"/>
      <c r="F105" s="338"/>
      <c r="G105" s="7"/>
      <c r="H105" s="359"/>
      <c r="I105" s="360"/>
      <c r="J105" s="338"/>
      <c r="K105" s="7"/>
    </row>
    <row r="106" spans="1:11" ht="12.75" customHeight="1">
      <c r="A106" s="5"/>
      <c r="B106" s="11"/>
      <c r="C106" s="21"/>
      <c r="D106" s="359"/>
      <c r="E106" s="360"/>
      <c r="F106" s="338"/>
      <c r="G106" s="7"/>
      <c r="H106" s="359"/>
      <c r="I106" s="360"/>
      <c r="J106" s="338"/>
      <c r="K106" s="7"/>
    </row>
    <row r="107" spans="1:11" ht="12.75" customHeight="1">
      <c r="A107" s="5"/>
      <c r="B107" s="11"/>
      <c r="C107" s="21"/>
      <c r="D107" s="359"/>
      <c r="E107" s="360"/>
      <c r="F107" s="338"/>
      <c r="G107" s="7"/>
      <c r="H107" s="359"/>
      <c r="I107" s="360"/>
      <c r="J107" s="338"/>
      <c r="K107" s="7"/>
    </row>
    <row r="108" spans="1:11" ht="12.75" customHeight="1">
      <c r="A108" s="5"/>
      <c r="B108" s="11"/>
      <c r="C108" s="21"/>
      <c r="D108" s="359"/>
      <c r="E108" s="360"/>
      <c r="F108" s="338"/>
      <c r="G108" s="7"/>
      <c r="H108" s="359"/>
      <c r="I108" s="360"/>
      <c r="J108" s="338"/>
      <c r="K108" s="7"/>
    </row>
    <row r="109" spans="1:11" ht="12.75" customHeight="1">
      <c r="A109" s="5"/>
      <c r="B109" s="11"/>
      <c r="C109" s="21"/>
      <c r="D109" s="359"/>
      <c r="E109" s="360"/>
      <c r="F109" s="338"/>
      <c r="G109" s="7"/>
      <c r="H109" s="359"/>
      <c r="I109" s="360"/>
      <c r="J109" s="338"/>
      <c r="K109" s="7"/>
    </row>
    <row r="110" spans="1:11" ht="12.75" customHeight="1">
      <c r="A110" s="5"/>
      <c r="B110" s="11"/>
      <c r="C110" s="21"/>
      <c r="D110" s="359"/>
      <c r="E110" s="360"/>
      <c r="F110" s="338"/>
      <c r="G110" s="7"/>
      <c r="H110" s="359"/>
      <c r="I110" s="360"/>
      <c r="J110" s="338"/>
      <c r="K110" s="7"/>
    </row>
    <row r="111" spans="1:11" ht="12.75" customHeight="1">
      <c r="A111" s="5"/>
      <c r="B111" s="11"/>
      <c r="C111" s="21"/>
      <c r="D111" s="359"/>
      <c r="E111" s="360"/>
      <c r="F111" s="338"/>
      <c r="G111" s="7"/>
      <c r="H111" s="359"/>
      <c r="I111" s="360"/>
      <c r="J111" s="338"/>
      <c r="K111" s="7"/>
    </row>
    <row r="112" spans="1:11" ht="12.75" customHeight="1">
      <c r="A112" s="5"/>
      <c r="B112" s="11"/>
      <c r="C112" s="21"/>
      <c r="D112" s="359"/>
      <c r="E112" s="360"/>
      <c r="F112" s="338"/>
      <c r="G112" s="7"/>
      <c r="H112" s="359"/>
      <c r="I112" s="360"/>
      <c r="J112" s="338"/>
      <c r="K112" s="7"/>
    </row>
    <row r="113" spans="1:11" ht="13.5" customHeight="1" thickBot="1">
      <c r="A113" s="5"/>
      <c r="B113" s="13"/>
      <c r="C113" s="21"/>
      <c r="D113" s="359"/>
      <c r="E113" s="360"/>
      <c r="F113" s="339"/>
      <c r="G113" s="7"/>
      <c r="H113" s="359"/>
      <c r="I113" s="360"/>
      <c r="J113" s="339"/>
      <c r="K113" s="7"/>
    </row>
    <row r="114" spans="1:11" ht="13.5" thickBot="1">
      <c r="A114" s="5"/>
      <c r="B114" s="18" t="s">
        <v>49</v>
      </c>
      <c r="C114" s="27"/>
      <c r="D114" s="414">
        <f>SUM(D103:D113)</f>
        <v>0</v>
      </c>
      <c r="E114" s="415"/>
      <c r="F114" s="23"/>
      <c r="G114" s="7"/>
      <c r="H114" s="414">
        <f>SUM(H103:H113)</f>
        <v>0</v>
      </c>
      <c r="I114" s="415"/>
      <c r="J114" s="23"/>
      <c r="K114" s="7"/>
    </row>
    <row r="115" spans="1:11" ht="3.75" customHeight="1" thickBot="1">
      <c r="A115" s="5"/>
      <c r="B115" s="177"/>
      <c r="C115" s="178"/>
      <c r="D115" s="179"/>
      <c r="E115" s="179"/>
      <c r="F115" s="179"/>
      <c r="G115" s="33"/>
      <c r="H115" s="179"/>
      <c r="I115" s="179"/>
      <c r="J115" s="179"/>
      <c r="K115" s="7"/>
    </row>
    <row r="116" spans="1:11" ht="26.25" thickBot="1">
      <c r="A116" s="5"/>
      <c r="B116" s="255" t="s">
        <v>50</v>
      </c>
      <c r="C116" s="1"/>
      <c r="D116" s="357" t="s">
        <v>113</v>
      </c>
      <c r="E116" s="358"/>
      <c r="F116" s="20" t="s">
        <v>5</v>
      </c>
      <c r="G116" s="7"/>
      <c r="H116" s="357" t="s">
        <v>113</v>
      </c>
      <c r="I116" s="358"/>
      <c r="J116" s="20" t="s">
        <v>5</v>
      </c>
      <c r="K116" s="7"/>
    </row>
    <row r="117" spans="1:11" ht="12.75" customHeight="1">
      <c r="A117" s="5"/>
      <c r="B117" s="17"/>
      <c r="C117" s="21"/>
      <c r="D117" s="391"/>
      <c r="E117" s="392"/>
      <c r="F117" s="337">
        <f>IF(D128=0,"",D128/D130)</f>
      </c>
      <c r="G117" s="7"/>
      <c r="H117" s="391"/>
      <c r="I117" s="392"/>
      <c r="J117" s="337">
        <f>IF(H128=0,"",H128/H130)</f>
      </c>
      <c r="K117" s="7"/>
    </row>
    <row r="118" spans="1:11" ht="12.75" customHeight="1">
      <c r="A118" s="5"/>
      <c r="B118" s="11"/>
      <c r="C118" s="21"/>
      <c r="D118" s="359"/>
      <c r="E118" s="360"/>
      <c r="F118" s="338"/>
      <c r="G118" s="7"/>
      <c r="H118" s="359"/>
      <c r="I118" s="360"/>
      <c r="J118" s="338"/>
      <c r="K118" s="7"/>
    </row>
    <row r="119" spans="1:11" ht="12.75" customHeight="1">
      <c r="A119" s="5"/>
      <c r="B119" s="11"/>
      <c r="C119" s="21"/>
      <c r="D119" s="359"/>
      <c r="E119" s="360"/>
      <c r="F119" s="338"/>
      <c r="G119" s="7"/>
      <c r="H119" s="359"/>
      <c r="I119" s="360"/>
      <c r="J119" s="338"/>
      <c r="K119" s="7"/>
    </row>
    <row r="120" spans="1:11" ht="12.75" customHeight="1">
      <c r="A120" s="5"/>
      <c r="B120" s="11"/>
      <c r="C120" s="21"/>
      <c r="D120" s="359"/>
      <c r="E120" s="360"/>
      <c r="F120" s="338"/>
      <c r="G120" s="7"/>
      <c r="H120" s="359"/>
      <c r="I120" s="360"/>
      <c r="J120" s="338"/>
      <c r="K120" s="7"/>
    </row>
    <row r="121" spans="1:11" ht="12.75" customHeight="1">
      <c r="A121" s="5"/>
      <c r="B121" s="11"/>
      <c r="C121" s="21"/>
      <c r="D121" s="359"/>
      <c r="E121" s="360"/>
      <c r="F121" s="338"/>
      <c r="G121" s="7"/>
      <c r="H121" s="359"/>
      <c r="I121" s="360"/>
      <c r="J121" s="338"/>
      <c r="K121" s="7"/>
    </row>
    <row r="122" spans="1:11" ht="12.75" customHeight="1">
      <c r="A122" s="5"/>
      <c r="B122" s="11"/>
      <c r="C122" s="21"/>
      <c r="D122" s="359"/>
      <c r="E122" s="360"/>
      <c r="F122" s="338"/>
      <c r="G122" s="7"/>
      <c r="H122" s="359"/>
      <c r="I122" s="360"/>
      <c r="J122" s="338"/>
      <c r="K122" s="7"/>
    </row>
    <row r="123" spans="1:11" ht="12.75" customHeight="1">
      <c r="A123" s="5"/>
      <c r="B123" s="11"/>
      <c r="C123" s="21"/>
      <c r="D123" s="359"/>
      <c r="E123" s="360"/>
      <c r="F123" s="338"/>
      <c r="G123" s="7"/>
      <c r="H123" s="359"/>
      <c r="I123" s="360"/>
      <c r="J123" s="338"/>
      <c r="K123" s="7"/>
    </row>
    <row r="124" spans="1:11" ht="12.75" customHeight="1">
      <c r="A124" s="5"/>
      <c r="B124" s="11"/>
      <c r="C124" s="21"/>
      <c r="D124" s="359"/>
      <c r="E124" s="360"/>
      <c r="F124" s="338"/>
      <c r="G124" s="7"/>
      <c r="H124" s="359"/>
      <c r="I124" s="360"/>
      <c r="J124" s="338"/>
      <c r="K124" s="7"/>
    </row>
    <row r="125" spans="1:11" ht="12.75" customHeight="1">
      <c r="A125" s="5"/>
      <c r="B125" s="11"/>
      <c r="C125" s="21"/>
      <c r="D125" s="359"/>
      <c r="E125" s="360"/>
      <c r="F125" s="338"/>
      <c r="G125" s="7"/>
      <c r="H125" s="359"/>
      <c r="I125" s="360"/>
      <c r="J125" s="338"/>
      <c r="K125" s="7"/>
    </row>
    <row r="126" spans="1:11" ht="12.75" customHeight="1">
      <c r="A126" s="5"/>
      <c r="B126" s="11"/>
      <c r="C126" s="21"/>
      <c r="D126" s="359"/>
      <c r="E126" s="360"/>
      <c r="F126" s="338"/>
      <c r="G126" s="7"/>
      <c r="H126" s="359"/>
      <c r="I126" s="360"/>
      <c r="J126" s="338"/>
      <c r="K126" s="7"/>
    </row>
    <row r="127" spans="1:11" ht="13.5" customHeight="1" thickBot="1">
      <c r="A127" s="5"/>
      <c r="B127" s="13"/>
      <c r="C127" s="21"/>
      <c r="D127" s="359"/>
      <c r="E127" s="360"/>
      <c r="F127" s="339"/>
      <c r="G127" s="7"/>
      <c r="H127" s="359"/>
      <c r="I127" s="360"/>
      <c r="J127" s="339"/>
      <c r="K127" s="7"/>
    </row>
    <row r="128" spans="1:11" ht="13.5" customHeight="1" thickBot="1">
      <c r="A128" s="5"/>
      <c r="B128" s="18" t="s">
        <v>51</v>
      </c>
      <c r="C128" s="27"/>
      <c r="D128" s="414">
        <f>SUM(D117:D127)</f>
        <v>0</v>
      </c>
      <c r="E128" s="415"/>
      <c r="F128" s="23"/>
      <c r="G128" s="28"/>
      <c r="H128" s="414">
        <f>SUM(H117:H127)</f>
        <v>0</v>
      </c>
      <c r="I128" s="415"/>
      <c r="J128" s="23"/>
      <c r="K128" s="5"/>
    </row>
    <row r="129" spans="1:11" ht="3.75" customHeight="1" thickBot="1">
      <c r="A129" s="5"/>
      <c r="B129" s="189"/>
      <c r="C129" s="190"/>
      <c r="D129" s="191"/>
      <c r="E129" s="191"/>
      <c r="F129" s="191"/>
      <c r="G129" s="192"/>
      <c r="H129" s="191"/>
      <c r="I129" s="191"/>
      <c r="J129" s="191"/>
      <c r="K129" s="5"/>
    </row>
    <row r="130" spans="1:11" ht="12.75">
      <c r="A130" s="5"/>
      <c r="B130" s="25" t="s">
        <v>52</v>
      </c>
      <c r="C130" s="1"/>
      <c r="D130" s="416">
        <f>D28+D39+D50+D62+D74+D89+D100+D114+D128</f>
        <v>2052</v>
      </c>
      <c r="E130" s="417"/>
      <c r="F130" s="168"/>
      <c r="G130" s="7"/>
      <c r="H130" s="416">
        <f>H28+H39+H50+H62+H74+H89+H100+H114+H128</f>
        <v>3250</v>
      </c>
      <c r="I130" s="417"/>
      <c r="J130" s="168"/>
      <c r="K130" s="5"/>
    </row>
    <row r="131" spans="1:11" ht="6" customHeight="1">
      <c r="A131" s="5"/>
      <c r="B131" s="26"/>
      <c r="C131" s="21"/>
      <c r="D131" s="361"/>
      <c r="E131" s="362"/>
      <c r="F131" s="169"/>
      <c r="G131" s="7"/>
      <c r="H131" s="361"/>
      <c r="I131" s="362"/>
      <c r="J131" s="169"/>
      <c r="K131" s="7"/>
    </row>
    <row r="132" spans="1:11" ht="13.5" thickBot="1">
      <c r="A132" s="5"/>
      <c r="B132" s="249" t="s">
        <v>53</v>
      </c>
      <c r="C132" s="27"/>
      <c r="D132" s="418">
        <f>D11-D130</f>
        <v>1248</v>
      </c>
      <c r="E132" s="419"/>
      <c r="F132" s="170"/>
      <c r="G132" s="28"/>
      <c r="H132" s="418">
        <f>H11-H130</f>
        <v>50</v>
      </c>
      <c r="I132" s="419"/>
      <c r="J132" s="170"/>
      <c r="K132" s="7"/>
    </row>
    <row r="133" spans="1:11" ht="3.75" customHeight="1" thickBot="1">
      <c r="A133" s="27"/>
      <c r="B133" s="22"/>
      <c r="C133" s="2"/>
      <c r="D133" s="2"/>
      <c r="E133" s="2"/>
      <c r="F133" s="2"/>
      <c r="G133" s="2"/>
      <c r="H133" s="2"/>
      <c r="I133" s="2"/>
      <c r="J133" s="2"/>
      <c r="K133" s="28"/>
    </row>
    <row r="134" spans="1:11" ht="7.5" customHeight="1" thickBo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44"/>
    </row>
    <row r="135" spans="1:11" ht="3.75" customHeight="1" thickBot="1">
      <c r="A135" s="1"/>
      <c r="B135" s="2"/>
      <c r="C135" s="31"/>
      <c r="D135" s="2"/>
      <c r="E135" s="2"/>
      <c r="F135" s="2"/>
      <c r="G135" s="31"/>
      <c r="H135" s="2"/>
      <c r="I135" s="2"/>
      <c r="J135" s="2"/>
      <c r="K135" s="3"/>
    </row>
    <row r="136" spans="1:11" ht="12.75" customHeight="1">
      <c r="A136" s="21"/>
      <c r="B136" s="180" t="s">
        <v>132</v>
      </c>
      <c r="C136" s="7"/>
      <c r="D136" s="340" t="s">
        <v>135</v>
      </c>
      <c r="E136" s="341"/>
      <c r="F136" s="342"/>
      <c r="G136" s="7"/>
      <c r="H136" s="340" t="s">
        <v>135</v>
      </c>
      <c r="I136" s="341"/>
      <c r="J136" s="342"/>
      <c r="K136" s="7"/>
    </row>
    <row r="137" spans="1:11" ht="12.75" customHeight="1">
      <c r="A137" s="21"/>
      <c r="B137" s="181" t="s">
        <v>142</v>
      </c>
      <c r="C137" s="7"/>
      <c r="D137" s="354">
        <f>IF((D11+E11)=0,"",D11+E11)</f>
        <v>3300</v>
      </c>
      <c r="E137" s="355"/>
      <c r="F137" s="356"/>
      <c r="G137" s="7"/>
      <c r="H137" s="354">
        <f>IF((H11+I11)=0,"",H11+I11)</f>
        <v>3300</v>
      </c>
      <c r="I137" s="355"/>
      <c r="J137" s="356"/>
      <c r="K137" s="7"/>
    </row>
    <row r="138" spans="1:11" ht="12.75" customHeight="1">
      <c r="A138" s="21"/>
      <c r="B138" s="181" t="s">
        <v>143</v>
      </c>
      <c r="C138" s="7"/>
      <c r="D138" s="387">
        <f>IF((D130+E130)=0,"",D130+E130)</f>
        <v>2052</v>
      </c>
      <c r="E138" s="388"/>
      <c r="F138" s="389"/>
      <c r="G138" s="7"/>
      <c r="H138" s="387">
        <f>IF((H130+I130)=0,"",H130+I130)</f>
        <v>3250</v>
      </c>
      <c r="I138" s="388"/>
      <c r="J138" s="389"/>
      <c r="K138" s="7"/>
    </row>
    <row r="139" spans="1:11" ht="13.5" customHeight="1" thickBot="1">
      <c r="A139" s="21"/>
      <c r="B139" s="182" t="s">
        <v>102</v>
      </c>
      <c r="C139" s="7"/>
      <c r="D139" s="390">
        <f>IF(D11=0,"",(IF(D130=0,"",(D137-D138))))</f>
        <v>1248</v>
      </c>
      <c r="E139" s="383"/>
      <c r="F139" s="384"/>
      <c r="G139" s="7"/>
      <c r="H139" s="390">
        <f>IF(H11=0,"",(IF(H130=0,"",(H137-H138))))</f>
        <v>50</v>
      </c>
      <c r="I139" s="383"/>
      <c r="J139" s="384"/>
      <c r="K139" s="7"/>
    </row>
    <row r="140" spans="1:11" s="30" customFormat="1" ht="9" customHeight="1" thickBot="1">
      <c r="A140" s="5"/>
      <c r="B140" s="183"/>
      <c r="C140" s="7"/>
      <c r="D140" s="32"/>
      <c r="E140" s="29"/>
      <c r="F140" s="34"/>
      <c r="G140" s="7"/>
      <c r="H140" s="32"/>
      <c r="I140" s="29"/>
      <c r="J140" s="34"/>
      <c r="K140" s="7"/>
    </row>
    <row r="141" spans="1:11" s="30" customFormat="1" ht="15.75">
      <c r="A141" s="5"/>
      <c r="B141" s="363" t="s">
        <v>54</v>
      </c>
      <c r="C141" s="7"/>
      <c r="D141" s="348" t="str">
        <f>IF(D139="","",IF(D139&lt;0,"Toma de Conta Informa:",IF(D139=0,"Toma de Conta Informa:","Toma de Conta Informa:")))</f>
        <v>Toma de Conta Informa:</v>
      </c>
      <c r="E141" s="349"/>
      <c r="F141" s="350"/>
      <c r="G141" s="7"/>
      <c r="H141" s="348" t="str">
        <f>IF(H139="","",IF(H139&lt;0,"Toma de Conta Informa:",IF(H139=0,"Toma de Conta Informa:","Toma de Conta Informa:")))</f>
        <v>Toma de Conta Informa:</v>
      </c>
      <c r="I141" s="349"/>
      <c r="J141" s="350"/>
      <c r="K141" s="7"/>
    </row>
    <row r="142" spans="1:11" s="29" customFormat="1" ht="16.5" thickBot="1">
      <c r="A142" s="5"/>
      <c r="B142" s="364"/>
      <c r="C142" s="7"/>
      <c r="D142" s="351" t="str">
        <f>IF(D139="","",IF(D139&lt;0,"Atenção - Resultado Mensal Negativo",IF(D139=0,"Nem Positivo nem Negativo - No Limite","Parabéns - Resultado Mensal Positivo")))</f>
        <v>Parabéns - Resultado Mensal Positivo</v>
      </c>
      <c r="E142" s="352"/>
      <c r="F142" s="353"/>
      <c r="G142" s="7"/>
      <c r="H142" s="351" t="str">
        <f>IF(H139="","",IF(H139&lt;0,"Atenção - Resultado Mensal Negativo",IF(H139=0,"Nem Positivo nem Negativo - No Limite","Parabéns - Resultado Mensal Positivo")))</f>
        <v>Parabéns - Resultado Mensal Positivo</v>
      </c>
      <c r="I142" s="352"/>
      <c r="J142" s="353"/>
      <c r="K142" s="7"/>
    </row>
    <row r="143" spans="1:11" s="30" customFormat="1" ht="3.75" customHeight="1" thickBot="1">
      <c r="A143" s="27"/>
      <c r="B143" s="22"/>
      <c r="C143" s="22"/>
      <c r="D143" s="2"/>
      <c r="E143" s="2"/>
      <c r="F143" s="2"/>
      <c r="G143" s="22"/>
      <c r="H143" s="2"/>
      <c r="I143" s="2"/>
      <c r="J143" s="2"/>
      <c r="K143" s="28"/>
    </row>
    <row r="144" spans="1:11" s="30" customFormat="1" ht="7.5" customHeight="1" thickBot="1">
      <c r="A144" s="35"/>
      <c r="B144" s="29"/>
      <c r="C144" s="29"/>
      <c r="D144" s="29"/>
      <c r="E144" s="29"/>
      <c r="F144" s="44"/>
      <c r="G144" s="44"/>
      <c r="H144" s="44"/>
      <c r="I144" s="29"/>
      <c r="J144" s="29"/>
      <c r="K144" s="35"/>
    </row>
    <row r="145" spans="1:11" s="30" customFormat="1" ht="3.75" customHeight="1" thickBot="1">
      <c r="A145" s="36"/>
      <c r="B145" s="37"/>
      <c r="C145" s="38"/>
      <c r="D145" s="37"/>
      <c r="E145" s="37"/>
      <c r="F145" s="37"/>
      <c r="G145" s="38"/>
      <c r="H145" s="37"/>
      <c r="I145" s="37"/>
      <c r="J145" s="37"/>
      <c r="K145" s="39"/>
    </row>
    <row r="146" spans="1:11" ht="13.5" customHeight="1" thickBot="1">
      <c r="A146" s="21"/>
      <c r="B146" s="184" t="s">
        <v>134</v>
      </c>
      <c r="C146" s="7"/>
      <c r="D146" s="372" t="s">
        <v>55</v>
      </c>
      <c r="E146" s="373"/>
      <c r="F146" s="374"/>
      <c r="G146" s="7"/>
      <c r="H146" s="372" t="s">
        <v>55</v>
      </c>
      <c r="I146" s="373"/>
      <c r="J146" s="374"/>
      <c r="K146" s="7"/>
    </row>
    <row r="147" spans="1:11" s="30" customFormat="1" ht="13.5" customHeight="1" thickBot="1">
      <c r="A147" s="21"/>
      <c r="B147" s="185" t="s">
        <v>56</v>
      </c>
      <c r="C147" s="7"/>
      <c r="D147" s="346">
        <v>0.05</v>
      </c>
      <c r="E147" s="328"/>
      <c r="F147" s="347"/>
      <c r="G147" s="7"/>
      <c r="H147" s="346">
        <v>0.05</v>
      </c>
      <c r="I147" s="328"/>
      <c r="J147" s="347"/>
      <c r="K147" s="7"/>
    </row>
    <row r="148" spans="1:11" s="30" customFormat="1" ht="9" customHeight="1" thickBot="1">
      <c r="A148" s="21"/>
      <c r="B148" s="183"/>
      <c r="C148" s="7"/>
      <c r="D148" s="32"/>
      <c r="E148" s="29"/>
      <c r="F148" s="34"/>
      <c r="G148" s="7"/>
      <c r="H148" s="32"/>
      <c r="I148" s="29"/>
      <c r="J148" s="34"/>
      <c r="K148" s="7"/>
    </row>
    <row r="149" spans="1:11" s="30" customFormat="1" ht="13.5" customHeight="1" thickBot="1">
      <c r="A149" s="21"/>
      <c r="B149" s="186" t="s">
        <v>57</v>
      </c>
      <c r="C149" s="7"/>
      <c r="D149" s="372" t="s">
        <v>58</v>
      </c>
      <c r="E149" s="373"/>
      <c r="F149" s="374"/>
      <c r="G149" s="7"/>
      <c r="H149" s="372" t="s">
        <v>58</v>
      </c>
      <c r="I149" s="373"/>
      <c r="J149" s="374"/>
      <c r="K149" s="7"/>
    </row>
    <row r="150" spans="1:11" ht="12.75" customHeight="1" thickBot="1">
      <c r="A150" s="21"/>
      <c r="B150" s="207" t="s">
        <v>141</v>
      </c>
      <c r="C150" s="7"/>
      <c r="D150" s="433">
        <v>1240</v>
      </c>
      <c r="E150" s="434"/>
      <c r="F150" s="435"/>
      <c r="G150" s="7"/>
      <c r="H150" s="433">
        <v>50</v>
      </c>
      <c r="I150" s="434"/>
      <c r="J150" s="435"/>
      <c r="K150" s="7"/>
    </row>
    <row r="151" spans="1:11" ht="3.75" customHeight="1" thickBot="1">
      <c r="A151" s="21"/>
      <c r="B151" s="183"/>
      <c r="C151" s="7"/>
      <c r="D151" s="432"/>
      <c r="E151" s="378"/>
      <c r="F151" s="326"/>
      <c r="G151" s="7"/>
      <c r="H151" s="432"/>
      <c r="I151" s="378"/>
      <c r="J151" s="326"/>
      <c r="K151" s="7"/>
    </row>
    <row r="152" spans="1:11" ht="13.5" customHeight="1" thickBot="1">
      <c r="A152" s="21"/>
      <c r="B152" s="15" t="s">
        <v>93</v>
      </c>
      <c r="C152" s="7"/>
      <c r="D152" s="315">
        <f>IF(D11&lt;=0,0,IF(D139&lt;0,"Resultado Negativo. Não é possível fazer aplicação. ",ROUND((D150/D11),2)))</f>
        <v>0.38</v>
      </c>
      <c r="E152" s="316"/>
      <c r="F152" s="317"/>
      <c r="G152" s="7"/>
      <c r="H152" s="315">
        <f>IF(H11&lt;=0,0,IF(H139&lt;0,"Resultado Negativo. Não é possível fazer aplicação. ",ROUND((H150/H11),2)))</f>
        <v>0.02</v>
      </c>
      <c r="I152" s="316"/>
      <c r="J152" s="317"/>
      <c r="K152" s="7"/>
    </row>
    <row r="153" spans="1:11" ht="9" customHeight="1">
      <c r="A153" s="21"/>
      <c r="B153" s="187"/>
      <c r="C153" s="7"/>
      <c r="D153" s="48"/>
      <c r="E153" s="40"/>
      <c r="F153" s="175"/>
      <c r="G153" s="7"/>
      <c r="H153" s="48"/>
      <c r="I153" s="40"/>
      <c r="J153" s="175"/>
      <c r="K153" s="7"/>
    </row>
    <row r="154" spans="1:11" ht="16.5" customHeight="1" thickBot="1">
      <c r="A154" s="21"/>
      <c r="B154" s="188" t="s">
        <v>59</v>
      </c>
      <c r="C154" s="7"/>
      <c r="D154" s="382" t="str">
        <f>IF(D139&lt;0,"",IF(D150&lt;=0,"",IF(D152&lt;D147,"Atenção - Meta não cumprida","Parabéns - Meta cumprida")))</f>
        <v>Parabéns - Meta cumprida</v>
      </c>
      <c r="E154" s="383"/>
      <c r="F154" s="384"/>
      <c r="G154" s="7"/>
      <c r="H154" s="382" t="str">
        <f>IF(H139&lt;0,"",IF(H150&lt;=0,"",IF(H152&lt;H147,"Atenção - Meta não cumprida","Parabéns - Meta cumprida")))</f>
        <v>Atenção - Meta não cumprida</v>
      </c>
      <c r="I154" s="383"/>
      <c r="J154" s="384"/>
      <c r="K154" s="7"/>
    </row>
    <row r="155" spans="1:11" ht="3.75" customHeight="1" thickBot="1">
      <c r="A155" s="27"/>
      <c r="B155" s="41"/>
      <c r="C155" s="22"/>
      <c r="D155" s="41"/>
      <c r="E155" s="41"/>
      <c r="F155" s="42"/>
      <c r="G155" s="22"/>
      <c r="H155" s="41"/>
      <c r="I155" s="41"/>
      <c r="J155" s="42"/>
      <c r="K155" s="28"/>
    </row>
    <row r="156" spans="1:11" ht="7.5" customHeight="1" thickBot="1">
      <c r="A156" s="35"/>
      <c r="B156" s="43"/>
      <c r="C156" s="44"/>
      <c r="D156" s="43"/>
      <c r="E156" s="43"/>
      <c r="F156" s="43"/>
      <c r="G156" s="44"/>
      <c r="H156" s="43"/>
      <c r="I156" s="43"/>
      <c r="J156" s="43"/>
      <c r="K156" s="35"/>
    </row>
    <row r="157" spans="1:11" ht="3.75" customHeight="1" thickBot="1">
      <c r="A157" s="1"/>
      <c r="B157" s="31"/>
      <c r="C157" s="31"/>
      <c r="D157" s="2"/>
      <c r="E157" s="2"/>
      <c r="F157" s="2"/>
      <c r="G157" s="31"/>
      <c r="H157" s="2"/>
      <c r="I157" s="2"/>
      <c r="J157" s="2"/>
      <c r="K157" s="3"/>
    </row>
    <row r="158" spans="1:11" ht="12.75" customHeight="1">
      <c r="A158" s="5"/>
      <c r="B158" s="368" t="s">
        <v>146</v>
      </c>
      <c r="C158" s="5"/>
      <c r="D158" s="45"/>
      <c r="E158" s="46"/>
      <c r="F158" s="47"/>
      <c r="G158" s="7"/>
      <c r="H158" s="45"/>
      <c r="I158" s="46"/>
      <c r="J158" s="47"/>
      <c r="K158" s="7"/>
    </row>
    <row r="159" spans="1:11" ht="12.75" customHeight="1">
      <c r="A159" s="5"/>
      <c r="B159" s="369"/>
      <c r="C159" s="5"/>
      <c r="D159" s="48"/>
      <c r="E159" s="40"/>
      <c r="F159" s="49"/>
      <c r="G159" s="7"/>
      <c r="H159" s="48"/>
      <c r="I159" s="40"/>
      <c r="J159" s="49"/>
      <c r="K159" s="7"/>
    </row>
    <row r="160" spans="1:11" ht="12.75" customHeight="1">
      <c r="A160" s="5"/>
      <c r="B160" s="369"/>
      <c r="C160" s="5"/>
      <c r="D160" s="48"/>
      <c r="E160" s="40"/>
      <c r="F160" s="49"/>
      <c r="G160" s="7"/>
      <c r="H160" s="48"/>
      <c r="I160" s="40"/>
      <c r="J160" s="49"/>
      <c r="K160" s="7"/>
    </row>
    <row r="161" spans="1:11" ht="12.75" customHeight="1">
      <c r="A161" s="5"/>
      <c r="B161" s="369"/>
      <c r="C161" s="5"/>
      <c r="D161" s="48" t="s">
        <v>4</v>
      </c>
      <c r="E161" s="40">
        <f>D28</f>
        <v>901</v>
      </c>
      <c r="F161" s="49"/>
      <c r="G161" s="7"/>
      <c r="H161" s="48" t="s">
        <v>4</v>
      </c>
      <c r="I161" s="40">
        <f>H28</f>
        <v>895</v>
      </c>
      <c r="J161" s="49"/>
      <c r="K161" s="7"/>
    </row>
    <row r="162" spans="1:11" ht="12.75" customHeight="1">
      <c r="A162" s="5"/>
      <c r="B162" s="369"/>
      <c r="C162" s="5"/>
      <c r="D162" s="48" t="s">
        <v>17</v>
      </c>
      <c r="E162" s="40">
        <f>D39</f>
        <v>781</v>
      </c>
      <c r="F162" s="49"/>
      <c r="G162" s="7"/>
      <c r="H162" s="48" t="s">
        <v>17</v>
      </c>
      <c r="I162" s="40">
        <f>H39</f>
        <v>795</v>
      </c>
      <c r="J162" s="49"/>
      <c r="K162" s="7"/>
    </row>
    <row r="163" spans="1:11" ht="12.75" customHeight="1">
      <c r="A163" s="5"/>
      <c r="B163" s="369"/>
      <c r="C163" s="5"/>
      <c r="D163" s="48" t="s">
        <v>21</v>
      </c>
      <c r="E163" s="40">
        <f>D50</f>
        <v>0</v>
      </c>
      <c r="F163" s="49"/>
      <c r="G163" s="7"/>
      <c r="H163" s="48" t="s">
        <v>21</v>
      </c>
      <c r="I163" s="40">
        <f>H50</f>
        <v>0</v>
      </c>
      <c r="J163" s="49"/>
      <c r="K163" s="7"/>
    </row>
    <row r="164" spans="1:11" ht="12.75" customHeight="1">
      <c r="A164" s="5"/>
      <c r="B164" s="369"/>
      <c r="C164" s="5"/>
      <c r="D164" s="48" t="s">
        <v>99</v>
      </c>
      <c r="E164" s="40">
        <f>D62</f>
        <v>0</v>
      </c>
      <c r="F164" s="49"/>
      <c r="G164" s="7"/>
      <c r="H164" s="48" t="s">
        <v>99</v>
      </c>
      <c r="I164" s="40">
        <f>H62</f>
        <v>0</v>
      </c>
      <c r="J164" s="49"/>
      <c r="K164" s="7"/>
    </row>
    <row r="165" spans="1:11" ht="12.75" customHeight="1">
      <c r="A165" s="5"/>
      <c r="B165" s="369"/>
      <c r="C165" s="5"/>
      <c r="D165" s="48" t="s">
        <v>60</v>
      </c>
      <c r="E165" s="40">
        <f>D74</f>
        <v>50</v>
      </c>
      <c r="F165" s="49"/>
      <c r="G165" s="7"/>
      <c r="H165" s="48" t="s">
        <v>60</v>
      </c>
      <c r="I165" s="40">
        <f>H74</f>
        <v>50</v>
      </c>
      <c r="J165" s="49"/>
      <c r="K165" s="7"/>
    </row>
    <row r="166" spans="1:11" ht="12.75" customHeight="1">
      <c r="A166" s="5"/>
      <c r="B166" s="369"/>
      <c r="C166" s="5"/>
      <c r="D166" s="48" t="s">
        <v>100</v>
      </c>
      <c r="E166" s="40">
        <f>D89</f>
        <v>200</v>
      </c>
      <c r="F166" s="49"/>
      <c r="G166" s="7"/>
      <c r="H166" s="48" t="s">
        <v>100</v>
      </c>
      <c r="I166" s="40">
        <f>H89</f>
        <v>200</v>
      </c>
      <c r="J166" s="49"/>
      <c r="K166" s="7"/>
    </row>
    <row r="167" spans="1:11" ht="12.75" customHeight="1">
      <c r="A167" s="5"/>
      <c r="B167" s="369"/>
      <c r="C167" s="5"/>
      <c r="D167" s="48" t="s">
        <v>44</v>
      </c>
      <c r="E167" s="40">
        <f>D100</f>
        <v>120</v>
      </c>
      <c r="F167" s="49"/>
      <c r="G167" s="7"/>
      <c r="H167" s="48" t="s">
        <v>44</v>
      </c>
      <c r="I167" s="40">
        <f>H100</f>
        <v>1310</v>
      </c>
      <c r="J167" s="49"/>
      <c r="K167" s="7"/>
    </row>
    <row r="168" spans="1:11" ht="12.75" customHeight="1">
      <c r="A168" s="5"/>
      <c r="B168" s="369"/>
      <c r="C168" s="5"/>
      <c r="D168" s="48" t="s">
        <v>95</v>
      </c>
      <c r="E168" s="40">
        <f>D114</f>
        <v>0</v>
      </c>
      <c r="F168" s="49"/>
      <c r="G168" s="7"/>
      <c r="H168" s="48" t="s">
        <v>95</v>
      </c>
      <c r="I168" s="40">
        <f>H114</f>
        <v>0</v>
      </c>
      <c r="J168" s="49"/>
      <c r="K168" s="7"/>
    </row>
    <row r="169" spans="1:11" ht="12.75" customHeight="1">
      <c r="A169" s="5"/>
      <c r="B169" s="369"/>
      <c r="C169" s="5"/>
      <c r="D169" s="48" t="s">
        <v>61</v>
      </c>
      <c r="E169" s="40">
        <f>D128</f>
        <v>0</v>
      </c>
      <c r="F169" s="49"/>
      <c r="G169" s="7"/>
      <c r="H169" s="48" t="s">
        <v>61</v>
      </c>
      <c r="I169" s="40">
        <f>H128</f>
        <v>0</v>
      </c>
      <c r="J169" s="49"/>
      <c r="K169" s="7"/>
    </row>
    <row r="170" spans="1:11" ht="12.75" customHeight="1">
      <c r="A170" s="5"/>
      <c r="B170" s="369"/>
      <c r="C170" s="5"/>
      <c r="D170" s="48"/>
      <c r="E170" s="40"/>
      <c r="F170" s="49"/>
      <c r="G170" s="7"/>
      <c r="H170" s="48"/>
      <c r="I170" s="40"/>
      <c r="J170" s="49"/>
      <c r="K170" s="7"/>
    </row>
    <row r="171" spans="1:11" ht="13.5" customHeight="1" thickBot="1">
      <c r="A171" s="5"/>
      <c r="B171" s="370"/>
      <c r="C171" s="5"/>
      <c r="D171" s="50"/>
      <c r="E171" s="51"/>
      <c r="F171" s="52"/>
      <c r="G171" s="7"/>
      <c r="H171" s="50"/>
      <c r="I171" s="51"/>
      <c r="J171" s="51"/>
      <c r="K171" s="5"/>
    </row>
    <row r="172" spans="1:11" ht="3.75" customHeight="1" thickBot="1">
      <c r="A172" s="5"/>
      <c r="B172" s="53"/>
      <c r="C172" s="5"/>
      <c r="D172" s="40"/>
      <c r="E172" s="40"/>
      <c r="F172" s="40"/>
      <c r="G172" s="5"/>
      <c r="H172" s="40"/>
      <c r="I172" s="40"/>
      <c r="J172" s="40"/>
      <c r="K172" s="5"/>
    </row>
    <row r="173" spans="1:11" ht="13.5" customHeight="1" thickBot="1">
      <c r="A173" s="5"/>
      <c r="B173" s="365" t="s">
        <v>133</v>
      </c>
      <c r="C173" s="5"/>
      <c r="D173" s="372" t="s">
        <v>92</v>
      </c>
      <c r="E173" s="378"/>
      <c r="F173" s="326"/>
      <c r="G173" s="7"/>
      <c r="H173" s="372" t="s">
        <v>92</v>
      </c>
      <c r="I173" s="378"/>
      <c r="J173" s="378"/>
      <c r="K173" s="5"/>
    </row>
    <row r="174" spans="1:11" ht="12.75" customHeight="1">
      <c r="A174" s="5"/>
      <c r="B174" s="366"/>
      <c r="C174" s="5"/>
      <c r="D174" s="428">
        <f>'Set - Out'!H178</f>
        <v>0</v>
      </c>
      <c r="E174" s="429"/>
      <c r="F174" s="54" t="s">
        <v>123</v>
      </c>
      <c r="G174" s="7"/>
      <c r="H174" s="428">
        <f>D178</f>
        <v>0</v>
      </c>
      <c r="I174" s="429"/>
      <c r="J174" s="194" t="s">
        <v>62</v>
      </c>
      <c r="K174" s="5"/>
    </row>
    <row r="175" spans="1:11" ht="12.75" customHeight="1">
      <c r="A175" s="5"/>
      <c r="B175" s="366"/>
      <c r="C175" s="5"/>
      <c r="D175" s="320">
        <v>0</v>
      </c>
      <c r="E175" s="321"/>
      <c r="F175" s="55" t="s">
        <v>63</v>
      </c>
      <c r="G175" s="7"/>
      <c r="H175" s="320">
        <v>0</v>
      </c>
      <c r="I175" s="321"/>
      <c r="J175" s="195" t="s">
        <v>63</v>
      </c>
      <c r="K175" s="5"/>
    </row>
    <row r="176" spans="1:11" ht="12.75" customHeight="1">
      <c r="A176" s="5"/>
      <c r="B176" s="366"/>
      <c r="C176" s="5"/>
      <c r="D176" s="420">
        <v>0</v>
      </c>
      <c r="E176" s="421"/>
      <c r="F176" s="55" t="s">
        <v>64</v>
      </c>
      <c r="G176" s="7"/>
      <c r="H176" s="420">
        <v>0</v>
      </c>
      <c r="I176" s="421"/>
      <c r="J176" s="195" t="s">
        <v>64</v>
      </c>
      <c r="K176" s="5"/>
    </row>
    <row r="177" spans="1:11" ht="12.75" customHeight="1">
      <c r="A177" s="5"/>
      <c r="B177" s="366"/>
      <c r="C177" s="5"/>
      <c r="D177" s="320">
        <v>0</v>
      </c>
      <c r="E177" s="321"/>
      <c r="F177" s="55" t="s">
        <v>65</v>
      </c>
      <c r="G177" s="7"/>
      <c r="H177" s="320">
        <v>0</v>
      </c>
      <c r="I177" s="321"/>
      <c r="J177" s="195" t="s">
        <v>65</v>
      </c>
      <c r="K177" s="5"/>
    </row>
    <row r="178" spans="1:11" ht="13.5" customHeight="1" thickBot="1">
      <c r="A178" s="5"/>
      <c r="B178" s="366"/>
      <c r="C178" s="5"/>
      <c r="D178" s="313">
        <f>D174+D175-D176+D177</f>
        <v>0</v>
      </c>
      <c r="E178" s="314"/>
      <c r="F178" s="56" t="s">
        <v>66</v>
      </c>
      <c r="G178" s="7"/>
      <c r="H178" s="313">
        <f>H174+H175-H176+H177</f>
        <v>0</v>
      </c>
      <c r="I178" s="314"/>
      <c r="J178" s="196" t="s">
        <v>66</v>
      </c>
      <c r="K178" s="5"/>
    </row>
    <row r="179" spans="1:11" ht="7.5" customHeight="1" thickBot="1">
      <c r="A179" s="5"/>
      <c r="B179" s="366"/>
      <c r="C179" s="5"/>
      <c r="D179" s="48"/>
      <c r="E179" s="40"/>
      <c r="F179" s="49"/>
      <c r="G179" s="7"/>
      <c r="H179" s="48"/>
      <c r="I179" s="40"/>
      <c r="J179" s="40"/>
      <c r="K179" s="5"/>
    </row>
    <row r="180" spans="1:11" ht="13.5" customHeight="1" thickBot="1">
      <c r="A180" s="5"/>
      <c r="B180" s="367"/>
      <c r="C180" s="5"/>
      <c r="D180" s="325">
        <f>D178+E178</f>
        <v>0</v>
      </c>
      <c r="E180" s="326"/>
      <c r="F180" s="193" t="s">
        <v>67</v>
      </c>
      <c r="G180" s="5"/>
      <c r="H180" s="325">
        <f>H178+I178</f>
        <v>0</v>
      </c>
      <c r="I180" s="326"/>
      <c r="J180" s="193" t="s">
        <v>67</v>
      </c>
      <c r="K180" s="5"/>
    </row>
    <row r="181" spans="1:11" ht="3.75" customHeight="1" thickBot="1">
      <c r="A181" s="5"/>
      <c r="B181" s="172"/>
      <c r="C181" s="5"/>
      <c r="D181" s="40"/>
      <c r="E181" s="40"/>
      <c r="F181" s="40"/>
      <c r="G181" s="5"/>
      <c r="H181" s="40"/>
      <c r="I181" s="40"/>
      <c r="J181" s="40"/>
      <c r="K181" s="5"/>
    </row>
    <row r="182" spans="1:11" ht="13.5" customHeight="1" thickBot="1">
      <c r="A182" s="5"/>
      <c r="B182" s="375" t="s">
        <v>136</v>
      </c>
      <c r="C182" s="5"/>
      <c r="D182" s="327" t="s">
        <v>138</v>
      </c>
      <c r="E182" s="328"/>
      <c r="F182" s="328"/>
      <c r="G182" s="5"/>
      <c r="H182" s="327" t="s">
        <v>138</v>
      </c>
      <c r="I182" s="328"/>
      <c r="J182" s="328"/>
      <c r="K182" s="5"/>
    </row>
    <row r="183" spans="1:11" ht="12.75" customHeight="1">
      <c r="A183" s="5"/>
      <c r="B183" s="376"/>
      <c r="C183" s="5"/>
      <c r="D183" s="428">
        <f>'Set - Out'!H187</f>
        <v>0</v>
      </c>
      <c r="E183" s="429"/>
      <c r="F183" s="194" t="s">
        <v>123</v>
      </c>
      <c r="G183" s="5"/>
      <c r="H183" s="428">
        <f>D187</f>
        <v>0</v>
      </c>
      <c r="I183" s="429"/>
      <c r="J183" s="194" t="s">
        <v>62</v>
      </c>
      <c r="K183" s="5"/>
    </row>
    <row r="184" spans="1:11" ht="12.75" customHeight="1">
      <c r="A184" s="5"/>
      <c r="B184" s="376"/>
      <c r="C184" s="5"/>
      <c r="D184" s="320">
        <v>0</v>
      </c>
      <c r="E184" s="321"/>
      <c r="F184" s="55" t="s">
        <v>63</v>
      </c>
      <c r="G184" s="7"/>
      <c r="H184" s="320">
        <v>0</v>
      </c>
      <c r="I184" s="321"/>
      <c r="J184" s="55" t="s">
        <v>63</v>
      </c>
      <c r="K184" s="7"/>
    </row>
    <row r="185" spans="1:11" ht="12.75" customHeight="1">
      <c r="A185" s="5"/>
      <c r="B185" s="376"/>
      <c r="C185" s="5"/>
      <c r="D185" s="420">
        <v>0</v>
      </c>
      <c r="E185" s="421"/>
      <c r="F185" s="55" t="s">
        <v>64</v>
      </c>
      <c r="G185" s="7"/>
      <c r="H185" s="420">
        <v>0</v>
      </c>
      <c r="I185" s="421"/>
      <c r="J185" s="55" t="s">
        <v>64</v>
      </c>
      <c r="K185" s="5"/>
    </row>
    <row r="186" spans="1:11" ht="12.75" customHeight="1">
      <c r="A186" s="5"/>
      <c r="B186" s="376"/>
      <c r="C186" s="5"/>
      <c r="D186" s="320">
        <v>0</v>
      </c>
      <c r="E186" s="321"/>
      <c r="F186" s="55" t="s">
        <v>65</v>
      </c>
      <c r="G186" s="7"/>
      <c r="H186" s="320">
        <v>0</v>
      </c>
      <c r="I186" s="321"/>
      <c r="J186" s="55" t="s">
        <v>65</v>
      </c>
      <c r="K186" s="5"/>
    </row>
    <row r="187" spans="1:11" ht="13.5" customHeight="1" thickBot="1">
      <c r="A187" s="5"/>
      <c r="B187" s="376"/>
      <c r="C187" s="5"/>
      <c r="D187" s="313">
        <f>D183+D184-D185+D186</f>
        <v>0</v>
      </c>
      <c r="E187" s="314"/>
      <c r="F187" s="56" t="s">
        <v>66</v>
      </c>
      <c r="G187" s="7"/>
      <c r="H187" s="313">
        <f>H183+H184-H185+H186</f>
        <v>0</v>
      </c>
      <c r="I187" s="314"/>
      <c r="J187" s="56" t="s">
        <v>66</v>
      </c>
      <c r="K187" s="5"/>
    </row>
    <row r="188" spans="1:11" ht="7.5" customHeight="1" thickBot="1">
      <c r="A188" s="5"/>
      <c r="B188" s="376"/>
      <c r="C188" s="5"/>
      <c r="D188" s="40"/>
      <c r="E188" s="40"/>
      <c r="F188" s="49"/>
      <c r="G188" s="7"/>
      <c r="H188" s="40"/>
      <c r="I188" s="40"/>
      <c r="J188" s="49"/>
      <c r="K188" s="5"/>
    </row>
    <row r="189" spans="1:11" ht="13.5" customHeight="1" thickBot="1">
      <c r="A189" s="5"/>
      <c r="B189" s="377"/>
      <c r="C189" s="5"/>
      <c r="D189" s="325">
        <f>D187+E187</f>
        <v>0</v>
      </c>
      <c r="E189" s="326"/>
      <c r="F189" s="58" t="s">
        <v>67</v>
      </c>
      <c r="G189" s="7"/>
      <c r="H189" s="325">
        <f>H187+I187</f>
        <v>0</v>
      </c>
      <c r="I189" s="326"/>
      <c r="J189" s="58" t="s">
        <v>67</v>
      </c>
      <c r="K189" s="5"/>
    </row>
    <row r="190" spans="1:11" ht="3.75" customHeight="1" thickBot="1">
      <c r="A190" s="5"/>
      <c r="B190" s="173"/>
      <c r="C190" s="174"/>
      <c r="D190" s="40"/>
      <c r="E190" s="40"/>
      <c r="F190" s="46"/>
      <c r="G190" s="174"/>
      <c r="H190" s="40"/>
      <c r="I190" s="40"/>
      <c r="J190" s="47"/>
      <c r="K190" s="5"/>
    </row>
    <row r="191" spans="1:11" ht="12.75" customHeight="1">
      <c r="A191" s="5"/>
      <c r="B191" s="322" t="s">
        <v>126</v>
      </c>
      <c r="C191" s="6"/>
      <c r="D191" s="304"/>
      <c r="E191" s="305"/>
      <c r="F191" s="305"/>
      <c r="G191" s="6"/>
      <c r="H191" s="298" t="s">
        <v>130</v>
      </c>
      <c r="I191" s="298"/>
      <c r="J191" s="299"/>
      <c r="K191" s="5"/>
    </row>
    <row r="192" spans="1:11" ht="12.75" customHeight="1">
      <c r="A192" s="5"/>
      <c r="B192" s="323"/>
      <c r="C192" s="5"/>
      <c r="D192" s="306"/>
      <c r="E192" s="307"/>
      <c r="F192" s="307"/>
      <c r="G192" s="5"/>
      <c r="H192" s="300"/>
      <c r="I192" s="300"/>
      <c r="J192" s="301"/>
      <c r="K192" s="5"/>
    </row>
    <row r="193" spans="1:11" ht="12.75" customHeight="1">
      <c r="A193" s="5"/>
      <c r="B193" s="323"/>
      <c r="C193" s="5"/>
      <c r="D193" s="306"/>
      <c r="E193" s="307"/>
      <c r="F193" s="307"/>
      <c r="G193" s="5"/>
      <c r="H193" s="300"/>
      <c r="I193" s="300"/>
      <c r="J193" s="301"/>
      <c r="K193" s="5"/>
    </row>
    <row r="194" spans="1:11" ht="12.75" customHeight="1">
      <c r="A194" s="5"/>
      <c r="B194" s="323"/>
      <c r="C194" s="5"/>
      <c r="D194" s="306"/>
      <c r="E194" s="307"/>
      <c r="F194" s="307"/>
      <c r="G194" s="5"/>
      <c r="H194" s="300"/>
      <c r="I194" s="300"/>
      <c r="J194" s="301"/>
      <c r="K194" s="5"/>
    </row>
    <row r="195" spans="1:11" ht="30.75" customHeight="1" thickBot="1">
      <c r="A195" s="5"/>
      <c r="B195" s="324"/>
      <c r="C195" s="19"/>
      <c r="D195" s="308"/>
      <c r="E195" s="309"/>
      <c r="F195" s="309"/>
      <c r="G195" s="19"/>
      <c r="H195" s="302"/>
      <c r="I195" s="302"/>
      <c r="J195" s="303"/>
      <c r="K195" s="5"/>
    </row>
    <row r="196" spans="1:11" ht="3.75" customHeight="1" thickBot="1">
      <c r="A196" s="198"/>
      <c r="B196" s="197"/>
      <c r="C196" s="33"/>
      <c r="D196" s="33"/>
      <c r="E196" s="33"/>
      <c r="F196" s="33"/>
      <c r="G196" s="33"/>
      <c r="H196" s="33"/>
      <c r="I196" s="33"/>
      <c r="J196" s="33"/>
      <c r="K196" s="198"/>
    </row>
    <row r="197" spans="1:11" ht="26.25" customHeight="1" thickBot="1">
      <c r="A197" s="5"/>
      <c r="B197" s="310" t="s">
        <v>152</v>
      </c>
      <c r="C197" s="311"/>
      <c r="D197" s="311"/>
      <c r="E197" s="311"/>
      <c r="F197" s="311"/>
      <c r="G197" s="311"/>
      <c r="H197" s="311"/>
      <c r="I197" s="311"/>
      <c r="J197" s="312"/>
      <c r="K197" s="5"/>
    </row>
    <row r="198" spans="1:11" ht="3.75" customHeight="1" thickBot="1">
      <c r="A198" s="198"/>
      <c r="B198" s="197"/>
      <c r="C198" s="33"/>
      <c r="D198" s="33"/>
      <c r="E198" s="33"/>
      <c r="F198" s="33"/>
      <c r="G198" s="33"/>
      <c r="H198" s="33"/>
      <c r="I198" s="33"/>
      <c r="J198" s="33"/>
      <c r="K198" s="198"/>
    </row>
    <row r="199" spans="1:11" ht="12.75" customHeight="1">
      <c r="A199" s="5"/>
      <c r="B199" s="329" t="s">
        <v>68</v>
      </c>
      <c r="C199" s="5"/>
      <c r="D199" s="331"/>
      <c r="E199" s="332"/>
      <c r="F199" s="333"/>
      <c r="G199" s="5"/>
      <c r="H199" s="331"/>
      <c r="I199" s="332"/>
      <c r="J199" s="333"/>
      <c r="K199" s="5"/>
    </row>
    <row r="200" spans="1:11" ht="12.75" customHeight="1">
      <c r="A200" s="5"/>
      <c r="B200" s="329"/>
      <c r="C200" s="5"/>
      <c r="D200" s="331"/>
      <c r="E200" s="332"/>
      <c r="F200" s="333"/>
      <c r="G200" s="5"/>
      <c r="H200" s="331"/>
      <c r="I200" s="332"/>
      <c r="J200" s="333"/>
      <c r="K200" s="5"/>
    </row>
    <row r="201" spans="1:11" ht="12.75" customHeight="1">
      <c r="A201" s="5"/>
      <c r="B201" s="329"/>
      <c r="C201" s="5"/>
      <c r="D201" s="331"/>
      <c r="E201" s="332"/>
      <c r="F201" s="333"/>
      <c r="G201" s="5"/>
      <c r="H201" s="331"/>
      <c r="I201" s="332"/>
      <c r="J201" s="333"/>
      <c r="K201" s="5"/>
    </row>
    <row r="202" spans="1:11" ht="12.75" customHeight="1">
      <c r="A202" s="5"/>
      <c r="B202" s="329"/>
      <c r="C202" s="5"/>
      <c r="D202" s="331"/>
      <c r="E202" s="332"/>
      <c r="F202" s="333"/>
      <c r="G202" s="5"/>
      <c r="H202" s="331"/>
      <c r="I202" s="332"/>
      <c r="J202" s="333"/>
      <c r="K202" s="5"/>
    </row>
    <row r="203" spans="1:11" ht="30.75" customHeight="1" thickBot="1">
      <c r="A203" s="5"/>
      <c r="B203" s="330"/>
      <c r="C203" s="19"/>
      <c r="D203" s="334"/>
      <c r="E203" s="335"/>
      <c r="F203" s="336"/>
      <c r="G203" s="19"/>
      <c r="H203" s="334"/>
      <c r="I203" s="335"/>
      <c r="J203" s="336"/>
      <c r="K203" s="5"/>
    </row>
    <row r="204" spans="1:11" ht="3.75" customHeight="1" thickBot="1">
      <c r="A204" s="27"/>
      <c r="B204" s="22"/>
      <c r="C204" s="22"/>
      <c r="D204" s="22"/>
      <c r="E204" s="22"/>
      <c r="F204" s="22"/>
      <c r="G204" s="22"/>
      <c r="H204" s="22"/>
      <c r="I204" s="22"/>
      <c r="J204" s="22"/>
      <c r="K204" s="28"/>
    </row>
    <row r="205" spans="1:11" ht="16.5" customHeight="1">
      <c r="A205" s="422"/>
      <c r="B205" s="349"/>
      <c r="C205" s="349"/>
      <c r="D205" s="349"/>
      <c r="E205" s="349"/>
      <c r="F205" s="349"/>
      <c r="G205" s="349"/>
      <c r="H205" s="46"/>
      <c r="I205" s="46"/>
      <c r="J205" s="46"/>
      <c r="K205" s="47"/>
    </row>
    <row r="206" spans="1:11" ht="16.5" customHeight="1">
      <c r="A206" s="430"/>
      <c r="B206" s="431"/>
      <c r="C206" s="431"/>
      <c r="D206" s="431"/>
      <c r="E206" s="431"/>
      <c r="F206" s="431"/>
      <c r="G206" s="431"/>
      <c r="H206" s="40"/>
      <c r="I206" s="40"/>
      <c r="J206" s="40"/>
      <c r="K206" s="49"/>
    </row>
    <row r="207" spans="1:11" ht="15.75" customHeight="1">
      <c r="A207" s="430"/>
      <c r="B207" s="431"/>
      <c r="C207" s="431"/>
      <c r="D207" s="431"/>
      <c r="E207" s="431"/>
      <c r="F207" s="431"/>
      <c r="G207" s="431"/>
      <c r="H207" s="40"/>
      <c r="I207" s="40"/>
      <c r="J207" s="40"/>
      <c r="K207" s="49"/>
    </row>
    <row r="208" spans="1:11" ht="6" customHeight="1" hidden="1">
      <c r="A208" s="430"/>
      <c r="B208" s="431"/>
      <c r="C208" s="431"/>
      <c r="D208" s="431"/>
      <c r="E208" s="431"/>
      <c r="F208" s="431"/>
      <c r="G208" s="431"/>
      <c r="H208" s="40"/>
      <c r="I208" s="40"/>
      <c r="J208" s="40"/>
      <c r="K208" s="49"/>
    </row>
    <row r="209" spans="1:11" ht="12.75">
      <c r="A209" s="430"/>
      <c r="B209" s="431"/>
      <c r="C209" s="431"/>
      <c r="D209" s="431"/>
      <c r="E209" s="431"/>
      <c r="F209" s="431"/>
      <c r="G209" s="431"/>
      <c r="H209" s="40"/>
      <c r="I209" s="40"/>
      <c r="J209" s="40"/>
      <c r="K209" s="49"/>
    </row>
    <row r="210" spans="1:11" ht="12.75">
      <c r="A210" s="430"/>
      <c r="B210" s="431"/>
      <c r="C210" s="431"/>
      <c r="D210" s="431"/>
      <c r="E210" s="431"/>
      <c r="F210" s="431"/>
      <c r="G210" s="431"/>
      <c r="H210" s="40"/>
      <c r="I210" s="40"/>
      <c r="J210" s="40"/>
      <c r="K210" s="49"/>
    </row>
    <row r="211" spans="1:11" ht="12.75" customHeight="1" thickBo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2"/>
    </row>
    <row r="212" ht="3" customHeight="1"/>
    <row r="213" ht="2.25" customHeight="1"/>
  </sheetData>
  <sheetProtection password="C7BF" sheet="1" objects="1"/>
  <mergeCells count="330">
    <mergeCell ref="D187:E187"/>
    <mergeCell ref="H187:I187"/>
    <mergeCell ref="D174:E174"/>
    <mergeCell ref="D175:E175"/>
    <mergeCell ref="D176:E176"/>
    <mergeCell ref="D177:E177"/>
    <mergeCell ref="D178:E178"/>
    <mergeCell ref="D183:E183"/>
    <mergeCell ref="D184:E184"/>
    <mergeCell ref="D185:E185"/>
    <mergeCell ref="D186:E186"/>
    <mergeCell ref="H178:I178"/>
    <mergeCell ref="H183:I183"/>
    <mergeCell ref="H184:I184"/>
    <mergeCell ref="H185:I185"/>
    <mergeCell ref="J2:J3"/>
    <mergeCell ref="F5:F10"/>
    <mergeCell ref="J5:J10"/>
    <mergeCell ref="D4:E4"/>
    <mergeCell ref="H4:I4"/>
    <mergeCell ref="D5:E5"/>
    <mergeCell ref="H9:I9"/>
    <mergeCell ref="D10:E10"/>
    <mergeCell ref="H10:I10"/>
    <mergeCell ref="B2:B3"/>
    <mergeCell ref="D2:E3"/>
    <mergeCell ref="F2:F3"/>
    <mergeCell ref="H2:I3"/>
    <mergeCell ref="H5:I5"/>
    <mergeCell ref="D6:E6"/>
    <mergeCell ref="H30:I30"/>
    <mergeCell ref="D14:E14"/>
    <mergeCell ref="H14:I14"/>
    <mergeCell ref="D15:E15"/>
    <mergeCell ref="D17:E17"/>
    <mergeCell ref="H17:I17"/>
    <mergeCell ref="D18:E18"/>
    <mergeCell ref="H18:I18"/>
    <mergeCell ref="D19:E19"/>
    <mergeCell ref="H19:I19"/>
    <mergeCell ref="B12:J12"/>
    <mergeCell ref="D13:E13"/>
    <mergeCell ref="H13:I13"/>
    <mergeCell ref="F14:F27"/>
    <mergeCell ref="J14:J27"/>
    <mergeCell ref="D21:E21"/>
    <mergeCell ref="H21:I21"/>
    <mergeCell ref="H15:I15"/>
    <mergeCell ref="D16:E16"/>
    <mergeCell ref="H16:I16"/>
    <mergeCell ref="J31:J38"/>
    <mergeCell ref="D41:E41"/>
    <mergeCell ref="H41:I41"/>
    <mergeCell ref="F42:F49"/>
    <mergeCell ref="J42:J49"/>
    <mergeCell ref="D33:E33"/>
    <mergeCell ref="H33:I33"/>
    <mergeCell ref="D34:E34"/>
    <mergeCell ref="H34:I34"/>
    <mergeCell ref="D37:E37"/>
    <mergeCell ref="J53:J61"/>
    <mergeCell ref="D64:E64"/>
    <mergeCell ref="H64:I64"/>
    <mergeCell ref="D54:E54"/>
    <mergeCell ref="H54:I54"/>
    <mergeCell ref="D55:E55"/>
    <mergeCell ref="H55:I55"/>
    <mergeCell ref="D53:E53"/>
    <mergeCell ref="H53:I53"/>
    <mergeCell ref="D61:E61"/>
    <mergeCell ref="J65:J73"/>
    <mergeCell ref="D76:E76"/>
    <mergeCell ref="H76:I76"/>
    <mergeCell ref="F77:F88"/>
    <mergeCell ref="J77:J88"/>
    <mergeCell ref="D67:E67"/>
    <mergeCell ref="H67:I67"/>
    <mergeCell ref="D68:E68"/>
    <mergeCell ref="H68:I68"/>
    <mergeCell ref="F65:F73"/>
    <mergeCell ref="J92:J99"/>
    <mergeCell ref="D102:E102"/>
    <mergeCell ref="H102:I102"/>
    <mergeCell ref="D94:E94"/>
    <mergeCell ref="H94:I94"/>
    <mergeCell ref="D95:E95"/>
    <mergeCell ref="H95:I95"/>
    <mergeCell ref="H100:I100"/>
    <mergeCell ref="H98:I98"/>
    <mergeCell ref="D99:E99"/>
    <mergeCell ref="H105:I105"/>
    <mergeCell ref="D91:E91"/>
    <mergeCell ref="H91:I91"/>
    <mergeCell ref="F92:F99"/>
    <mergeCell ref="D93:E93"/>
    <mergeCell ref="H93:I93"/>
    <mergeCell ref="D92:E92"/>
    <mergeCell ref="H92:I92"/>
    <mergeCell ref="D103:E103"/>
    <mergeCell ref="H99:I99"/>
    <mergeCell ref="H138:J138"/>
    <mergeCell ref="F103:F113"/>
    <mergeCell ref="J103:J113"/>
    <mergeCell ref="D116:E116"/>
    <mergeCell ref="H116:I116"/>
    <mergeCell ref="F117:F127"/>
    <mergeCell ref="J117:J127"/>
    <mergeCell ref="D104:E104"/>
    <mergeCell ref="H104:I104"/>
    <mergeCell ref="D105:E105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D138:F138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D154:F154"/>
    <mergeCell ref="H154:J154"/>
    <mergeCell ref="D150:F150"/>
    <mergeCell ref="H150:J150"/>
    <mergeCell ref="D151:F151"/>
    <mergeCell ref="H151:J151"/>
    <mergeCell ref="D152:F152"/>
    <mergeCell ref="H152:J152"/>
    <mergeCell ref="B158:B171"/>
    <mergeCell ref="B173:B180"/>
    <mergeCell ref="D173:F173"/>
    <mergeCell ref="H173:J173"/>
    <mergeCell ref="D180:E180"/>
    <mergeCell ref="H180:I180"/>
    <mergeCell ref="H174:I174"/>
    <mergeCell ref="H175:I175"/>
    <mergeCell ref="H176:I176"/>
    <mergeCell ref="H177:I177"/>
    <mergeCell ref="A205:G210"/>
    <mergeCell ref="B182:B189"/>
    <mergeCell ref="D182:F182"/>
    <mergeCell ref="H182:J182"/>
    <mergeCell ref="D189:E189"/>
    <mergeCell ref="H189:I189"/>
    <mergeCell ref="B191:B195"/>
    <mergeCell ref="D191:F195"/>
    <mergeCell ref="H191:J195"/>
    <mergeCell ref="H186:I186"/>
    <mergeCell ref="B197:J197"/>
    <mergeCell ref="B199:B203"/>
    <mergeCell ref="D199:F203"/>
    <mergeCell ref="H199:J203"/>
    <mergeCell ref="D20:E20"/>
    <mergeCell ref="H20:I20"/>
    <mergeCell ref="D27:E27"/>
    <mergeCell ref="H27:I27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H37:I37"/>
    <mergeCell ref="D28:E28"/>
    <mergeCell ref="H28:I28"/>
    <mergeCell ref="D31:E31"/>
    <mergeCell ref="H31:I31"/>
    <mergeCell ref="D32:E32"/>
    <mergeCell ref="H32:I32"/>
    <mergeCell ref="F31:F38"/>
    <mergeCell ref="D30:E30"/>
    <mergeCell ref="D35:E35"/>
    <mergeCell ref="H35:I35"/>
    <mergeCell ref="D36:E36"/>
    <mergeCell ref="H36:I36"/>
    <mergeCell ref="D45:E45"/>
    <mergeCell ref="H45:I45"/>
    <mergeCell ref="D38:E38"/>
    <mergeCell ref="H38:I38"/>
    <mergeCell ref="D39:E39"/>
    <mergeCell ref="H39:I39"/>
    <mergeCell ref="D42:E42"/>
    <mergeCell ref="H42:I42"/>
    <mergeCell ref="D43:E43"/>
    <mergeCell ref="H43:I43"/>
    <mergeCell ref="D44:E44"/>
    <mergeCell ref="H44:I44"/>
    <mergeCell ref="D46:E46"/>
    <mergeCell ref="H46:I46"/>
    <mergeCell ref="D47:E47"/>
    <mergeCell ref="H47:I47"/>
    <mergeCell ref="D48:E48"/>
    <mergeCell ref="H48:I48"/>
    <mergeCell ref="D59:E59"/>
    <mergeCell ref="H59:I59"/>
    <mergeCell ref="D52:E52"/>
    <mergeCell ref="H52:I52"/>
    <mergeCell ref="D49:E49"/>
    <mergeCell ref="H49:I49"/>
    <mergeCell ref="D50:E50"/>
    <mergeCell ref="H50:I50"/>
    <mergeCell ref="D66:E66"/>
    <mergeCell ref="H66:I66"/>
    <mergeCell ref="H61:I61"/>
    <mergeCell ref="D56:E56"/>
    <mergeCell ref="H56:I56"/>
    <mergeCell ref="D57:E57"/>
    <mergeCell ref="H57:I57"/>
    <mergeCell ref="D58:E58"/>
    <mergeCell ref="H58:I58"/>
    <mergeCell ref="F53:F61"/>
    <mergeCell ref="D73:E73"/>
    <mergeCell ref="H73:I73"/>
    <mergeCell ref="D60:E60"/>
    <mergeCell ref="H60:I60"/>
    <mergeCell ref="D71:E71"/>
    <mergeCell ref="H71:I71"/>
    <mergeCell ref="D62:E62"/>
    <mergeCell ref="H62:I62"/>
    <mergeCell ref="D65:E65"/>
    <mergeCell ref="H65:I65"/>
    <mergeCell ref="D80:E80"/>
    <mergeCell ref="H80:I80"/>
    <mergeCell ref="D69:E69"/>
    <mergeCell ref="H69:I69"/>
    <mergeCell ref="D70:E70"/>
    <mergeCell ref="H70:I70"/>
    <mergeCell ref="D79:E79"/>
    <mergeCell ref="H79:I79"/>
    <mergeCell ref="D72:E72"/>
    <mergeCell ref="H72:I72"/>
    <mergeCell ref="D74:E74"/>
    <mergeCell ref="H74:I74"/>
    <mergeCell ref="D77:E77"/>
    <mergeCell ref="H77:I77"/>
    <mergeCell ref="D78:E78"/>
    <mergeCell ref="H78:I78"/>
    <mergeCell ref="D81:E81"/>
    <mergeCell ref="H81:I81"/>
    <mergeCell ref="D82:E82"/>
    <mergeCell ref="H82:I82"/>
    <mergeCell ref="D84:E84"/>
    <mergeCell ref="H84:I84"/>
    <mergeCell ref="D83:E83"/>
    <mergeCell ref="H83:I83"/>
    <mergeCell ref="D86:E86"/>
    <mergeCell ref="H86:I86"/>
    <mergeCell ref="D87:E87"/>
    <mergeCell ref="H87:I87"/>
    <mergeCell ref="D85:E85"/>
    <mergeCell ref="H85:I85"/>
    <mergeCell ref="D88:E88"/>
    <mergeCell ref="H88:I88"/>
    <mergeCell ref="D89:E89"/>
    <mergeCell ref="H89:I89"/>
    <mergeCell ref="H103:I103"/>
    <mergeCell ref="D96:E96"/>
    <mergeCell ref="H96:I96"/>
    <mergeCell ref="D97:E97"/>
    <mergeCell ref="H97:I97"/>
    <mergeCell ref="D98:E98"/>
    <mergeCell ref="D100:E100"/>
    <mergeCell ref="D111:E111"/>
    <mergeCell ref="H111:I111"/>
    <mergeCell ref="D106:E106"/>
    <mergeCell ref="H106:I106"/>
    <mergeCell ref="D107:E107"/>
    <mergeCell ref="H107:I107"/>
    <mergeCell ref="D108:E108"/>
    <mergeCell ref="H108:I108"/>
    <mergeCell ref="D109:E109"/>
    <mergeCell ref="H110:I110"/>
    <mergeCell ref="D119:E119"/>
    <mergeCell ref="H119:I119"/>
    <mergeCell ref="D112:E112"/>
    <mergeCell ref="H112:I112"/>
    <mergeCell ref="D113:E113"/>
    <mergeCell ref="H113:I113"/>
    <mergeCell ref="D123:E123"/>
    <mergeCell ref="H123:I123"/>
    <mergeCell ref="D114:E114"/>
    <mergeCell ref="H114:I114"/>
    <mergeCell ref="D117:E117"/>
    <mergeCell ref="H117:I117"/>
    <mergeCell ref="D118:E118"/>
    <mergeCell ref="H118:I118"/>
    <mergeCell ref="D120:E120"/>
    <mergeCell ref="H120:I120"/>
    <mergeCell ref="D132:E132"/>
    <mergeCell ref="H132:I132"/>
    <mergeCell ref="D126:E126"/>
    <mergeCell ref="H126:I126"/>
    <mergeCell ref="D127:E127"/>
    <mergeCell ref="H127:I127"/>
    <mergeCell ref="D128:E128"/>
    <mergeCell ref="H128:I128"/>
    <mergeCell ref="D130:E130"/>
    <mergeCell ref="H130:I130"/>
    <mergeCell ref="D131:E131"/>
    <mergeCell ref="H131:I131"/>
    <mergeCell ref="D11:E11"/>
    <mergeCell ref="H11:I11"/>
    <mergeCell ref="D124:E124"/>
    <mergeCell ref="H124:I124"/>
    <mergeCell ref="D125:E125"/>
    <mergeCell ref="H125:I125"/>
    <mergeCell ref="D121:E121"/>
    <mergeCell ref="H121:I121"/>
    <mergeCell ref="D122:E122"/>
    <mergeCell ref="H122:I122"/>
    <mergeCell ref="H6:I6"/>
    <mergeCell ref="D7:E7"/>
    <mergeCell ref="H7:I7"/>
    <mergeCell ref="D8:E8"/>
    <mergeCell ref="H8:I8"/>
    <mergeCell ref="D9:E9"/>
    <mergeCell ref="H109:I109"/>
    <mergeCell ref="D110:E110"/>
  </mergeCells>
  <conditionalFormatting sqref="D154 H154">
    <cfRule type="cellIs" priority="13" dxfId="4" operator="equal" stopIfTrue="1">
      <formula>"Parabéns - Meta cumprida"</formula>
    </cfRule>
    <cfRule type="cellIs" priority="14" dxfId="48" operator="equal" stopIfTrue="1">
      <formula>"Atenção - Meta não cumprida"</formula>
    </cfRule>
  </conditionalFormatting>
  <conditionalFormatting sqref="D142">
    <cfRule type="cellIs" priority="10" dxfId="5" operator="equal" stopIfTrue="1">
      <formula>"Atenção - Resultado Mensal Negativo"</formula>
    </cfRule>
    <cfRule type="cellIs" priority="11" dxfId="4" operator="equal" stopIfTrue="1">
      <formula>"Parabéns - Resultado Mensal Positivo"</formula>
    </cfRule>
    <cfRule type="cellIs" priority="12" dxfId="3" operator="equal" stopIfTrue="1">
      <formula>"Nem Positivo nem Negativo - No Limite"</formula>
    </cfRule>
  </conditionalFormatting>
  <conditionalFormatting sqref="D141">
    <cfRule type="cellIs" priority="7" dxfId="2" operator="equal" stopIfTrue="1">
      <formula>"Mark Contábil Informa:"</formula>
    </cfRule>
    <cfRule type="cellIs" priority="8" dxfId="1" operator="equal" stopIfTrue="1">
      <formula>"Mark Contábil Informa:"</formula>
    </cfRule>
    <cfRule type="cellIs" priority="9" dxfId="0" operator="equal" stopIfTrue="1">
      <formula>"Mark Contábil Informa:"</formula>
    </cfRule>
  </conditionalFormatting>
  <conditionalFormatting sqref="H142">
    <cfRule type="cellIs" priority="4" dxfId="5" operator="equal" stopIfTrue="1">
      <formula>"Atenção - Resultado Mensal Negativo"</formula>
    </cfRule>
    <cfRule type="cellIs" priority="5" dxfId="4" operator="equal" stopIfTrue="1">
      <formula>"Parabéns - Resultado Mensal Positivo"</formula>
    </cfRule>
    <cfRule type="cellIs" priority="6" dxfId="3" operator="equal" stopIfTrue="1">
      <formula>"Nem Positivo nem Negativo - No Limite"</formula>
    </cfRule>
  </conditionalFormatting>
  <conditionalFormatting sqref="H141">
    <cfRule type="cellIs" priority="1" dxfId="2" operator="equal" stopIfTrue="1">
      <formula>"Mark Contábil Informa:"</formula>
    </cfRule>
    <cfRule type="cellIs" priority="2" dxfId="1" operator="equal" stopIfTrue="1">
      <formula>"Mark Contábil Informa:"</formula>
    </cfRule>
    <cfRule type="cellIs" priority="3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showGridLines="0" workbookViewId="0" topLeftCell="A1">
      <selection activeCell="A1" sqref="A1:M1"/>
    </sheetView>
  </sheetViews>
  <sheetFormatPr defaultColWidth="0" defaultRowHeight="12.75" zeroHeight="1"/>
  <cols>
    <col min="1" max="1" width="12.140625" style="69" customWidth="1"/>
    <col min="2" max="2" width="12.421875" style="69" customWidth="1"/>
    <col min="3" max="3" width="14.421875" style="69" customWidth="1"/>
    <col min="4" max="4" width="13.57421875" style="69" customWidth="1"/>
    <col min="5" max="5" width="9.140625" style="69" customWidth="1"/>
    <col min="6" max="6" width="5.57421875" style="69" customWidth="1"/>
    <col min="7" max="7" width="9.140625" style="69" customWidth="1"/>
    <col min="8" max="8" width="3.57421875" style="69" customWidth="1"/>
    <col min="9" max="13" width="9.140625" style="69" customWidth="1"/>
    <col min="14" max="14" width="0.13671875" style="69" customWidth="1"/>
    <col min="15" max="16384" width="0" style="69" hidden="1" customWidth="1"/>
  </cols>
  <sheetData>
    <row r="1" spans="1:15" s="66" customFormat="1" ht="27.75" customHeight="1" thickBot="1">
      <c r="A1" s="436" t="s">
        <v>149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8"/>
      <c r="O1" s="236"/>
    </row>
    <row r="2" spans="1:15" ht="10.5" customHeight="1">
      <c r="A2" s="439"/>
      <c r="B2" s="440"/>
      <c r="C2" s="440"/>
      <c r="D2" s="199"/>
      <c r="E2" s="199"/>
      <c r="F2" s="67"/>
      <c r="G2" s="67"/>
      <c r="H2" s="67"/>
      <c r="I2" s="67"/>
      <c r="J2" s="67"/>
      <c r="K2" s="67"/>
      <c r="L2" s="67"/>
      <c r="M2" s="68"/>
      <c r="O2" s="115"/>
    </row>
    <row r="3" spans="1:15" ht="12.75">
      <c r="A3" s="200"/>
      <c r="B3" s="199"/>
      <c r="C3" s="199"/>
      <c r="D3" s="199"/>
      <c r="E3" s="199"/>
      <c r="F3" s="67"/>
      <c r="G3" s="67"/>
      <c r="H3" s="67"/>
      <c r="I3" s="67"/>
      <c r="J3" s="67"/>
      <c r="K3" s="67"/>
      <c r="L3" s="67"/>
      <c r="M3" s="68"/>
      <c r="O3" s="115"/>
    </row>
    <row r="4" spans="1:15" ht="12.75">
      <c r="A4" s="201" t="s">
        <v>107</v>
      </c>
      <c r="B4" s="202" t="s">
        <v>108</v>
      </c>
      <c r="C4" s="202" t="s">
        <v>109</v>
      </c>
      <c r="D4" s="203" t="s">
        <v>110</v>
      </c>
      <c r="E4" s="199"/>
      <c r="F4" s="67"/>
      <c r="G4" s="67"/>
      <c r="H4" s="67"/>
      <c r="I4" s="67"/>
      <c r="J4" s="67"/>
      <c r="K4" s="67"/>
      <c r="L4" s="67"/>
      <c r="M4" s="68"/>
      <c r="O4" s="115"/>
    </row>
    <row r="5" spans="1:15" ht="12.75">
      <c r="A5" s="201" t="s">
        <v>76</v>
      </c>
      <c r="B5" s="204">
        <f>'Jan - Fev'!$D$137</f>
        <v>2200</v>
      </c>
      <c r="C5" s="204">
        <f>'Jan - Fev'!$D$138</f>
        <v>2079</v>
      </c>
      <c r="D5" s="205">
        <f>B5-C5</f>
        <v>121</v>
      </c>
      <c r="E5" s="199"/>
      <c r="F5" s="67"/>
      <c r="G5" s="67"/>
      <c r="H5" s="67"/>
      <c r="I5" s="67"/>
      <c r="J5" s="67"/>
      <c r="K5" s="67"/>
      <c r="L5" s="67"/>
      <c r="M5" s="68"/>
      <c r="O5" s="115"/>
    </row>
    <row r="6" spans="1:15" ht="12.75">
      <c r="A6" s="201" t="s">
        <v>77</v>
      </c>
      <c r="B6" s="204">
        <f>'Jan - Fev'!$H$137</f>
        <v>2200</v>
      </c>
      <c r="C6" s="204">
        <f>'Jan - Fev'!$H$138</f>
        <v>2190</v>
      </c>
      <c r="D6" s="205">
        <f aca="true" t="shared" si="0" ref="D6:D16">B6-C6</f>
        <v>10</v>
      </c>
      <c r="E6" s="199"/>
      <c r="F6" s="67"/>
      <c r="G6" s="67"/>
      <c r="H6" s="67"/>
      <c r="I6" s="67"/>
      <c r="J6" s="67"/>
      <c r="K6" s="67"/>
      <c r="L6" s="67"/>
      <c r="M6" s="68"/>
      <c r="O6" s="115"/>
    </row>
    <row r="7" spans="1:15" ht="12.75">
      <c r="A7" s="201" t="s">
        <v>78</v>
      </c>
      <c r="B7" s="204">
        <f>'Mar - Abr'!$D$137</f>
        <v>2200</v>
      </c>
      <c r="C7" s="204">
        <f>'Mar - Abr'!$D$138</f>
        <v>2121</v>
      </c>
      <c r="D7" s="205">
        <f t="shared" si="0"/>
        <v>79</v>
      </c>
      <c r="E7" s="199"/>
      <c r="F7" s="67"/>
      <c r="G7" s="67"/>
      <c r="H7" s="67"/>
      <c r="I7" s="67"/>
      <c r="J7" s="67"/>
      <c r="K7" s="67"/>
      <c r="L7" s="67"/>
      <c r="M7" s="68"/>
      <c r="O7" s="115"/>
    </row>
    <row r="8" spans="1:15" ht="12.75">
      <c r="A8" s="201" t="s">
        <v>79</v>
      </c>
      <c r="B8" s="204">
        <f>'Mar - Abr'!$H$137</f>
        <v>2200</v>
      </c>
      <c r="C8" s="204">
        <f>'Mar - Abr'!$H$138</f>
        <v>2012</v>
      </c>
      <c r="D8" s="205">
        <f t="shared" si="0"/>
        <v>188</v>
      </c>
      <c r="E8" s="199"/>
      <c r="F8" s="67"/>
      <c r="G8" s="67"/>
      <c r="H8" s="67"/>
      <c r="I8" s="67"/>
      <c r="J8" s="67"/>
      <c r="K8" s="67"/>
      <c r="L8" s="67"/>
      <c r="M8" s="68"/>
      <c r="O8" s="115"/>
    </row>
    <row r="9" spans="1:15" ht="12.75">
      <c r="A9" s="201" t="s">
        <v>80</v>
      </c>
      <c r="B9" s="204">
        <f>'Mai - Jun'!$D$137</f>
        <v>2200</v>
      </c>
      <c r="C9" s="204">
        <f>'Mai - Jun'!$D$138</f>
        <v>1843</v>
      </c>
      <c r="D9" s="205">
        <f t="shared" si="0"/>
        <v>357</v>
      </c>
      <c r="E9" s="199"/>
      <c r="F9" s="67"/>
      <c r="G9" s="67"/>
      <c r="H9" s="67"/>
      <c r="I9" s="67"/>
      <c r="J9" s="67"/>
      <c r="K9" s="67"/>
      <c r="L9" s="67"/>
      <c r="M9" s="68"/>
      <c r="O9" s="115"/>
    </row>
    <row r="10" spans="1:15" ht="12.75">
      <c r="A10" s="201" t="s">
        <v>81</v>
      </c>
      <c r="B10" s="204">
        <f>'Mai - Jun'!$H$137</f>
        <v>2200</v>
      </c>
      <c r="C10" s="204">
        <f>'Mai - Jun'!$H$138</f>
        <v>2233</v>
      </c>
      <c r="D10" s="205">
        <f t="shared" si="0"/>
        <v>-33</v>
      </c>
      <c r="E10" s="199"/>
      <c r="F10" s="67"/>
      <c r="G10" s="67"/>
      <c r="H10" s="67"/>
      <c r="I10" s="67"/>
      <c r="J10" s="67"/>
      <c r="K10" s="67"/>
      <c r="L10" s="67"/>
      <c r="M10" s="68"/>
      <c r="O10" s="115"/>
    </row>
    <row r="11" spans="1:15" ht="12.75">
      <c r="A11" s="201" t="s">
        <v>82</v>
      </c>
      <c r="B11" s="204">
        <f>'Jul - Ago'!$D$137</f>
        <v>2200</v>
      </c>
      <c r="C11" s="204">
        <f>'Jul - Ago'!$D$138</f>
        <v>2089</v>
      </c>
      <c r="D11" s="205">
        <f t="shared" si="0"/>
        <v>111</v>
      </c>
      <c r="E11" s="199"/>
      <c r="F11" s="67"/>
      <c r="G11" s="67"/>
      <c r="H11" s="67"/>
      <c r="I11" s="67"/>
      <c r="J11" s="67"/>
      <c r="K11" s="67"/>
      <c r="L11" s="67"/>
      <c r="M11" s="68"/>
      <c r="O11" s="115"/>
    </row>
    <row r="12" spans="1:15" ht="12.75">
      <c r="A12" s="201" t="s">
        <v>83</v>
      </c>
      <c r="B12" s="204">
        <f>'Jul - Ago'!$H$137</f>
        <v>2200</v>
      </c>
      <c r="C12" s="204">
        <f>'Jul - Ago'!$H$138</f>
        <v>2055</v>
      </c>
      <c r="D12" s="205">
        <f t="shared" si="0"/>
        <v>145</v>
      </c>
      <c r="E12" s="199"/>
      <c r="F12" s="67"/>
      <c r="G12" s="67"/>
      <c r="H12" s="67"/>
      <c r="I12" s="67"/>
      <c r="J12" s="67"/>
      <c r="K12" s="67"/>
      <c r="L12" s="67"/>
      <c r="M12" s="68"/>
      <c r="O12" s="115"/>
    </row>
    <row r="13" spans="1:15" ht="12.75">
      <c r="A13" s="201" t="s">
        <v>84</v>
      </c>
      <c r="B13" s="204">
        <f>'Set - Out'!$D$137</f>
        <v>2200</v>
      </c>
      <c r="C13" s="204">
        <f>'Set - Out'!$D$138</f>
        <v>2070</v>
      </c>
      <c r="D13" s="205">
        <f t="shared" si="0"/>
        <v>130</v>
      </c>
      <c r="E13" s="199"/>
      <c r="F13" s="67"/>
      <c r="G13" s="67"/>
      <c r="H13" s="67"/>
      <c r="I13" s="67"/>
      <c r="J13" s="67"/>
      <c r="K13" s="67"/>
      <c r="L13" s="67"/>
      <c r="M13" s="68"/>
      <c r="O13" s="115"/>
    </row>
    <row r="14" spans="1:15" ht="15" customHeight="1">
      <c r="A14" s="201" t="s">
        <v>85</v>
      </c>
      <c r="B14" s="204">
        <f>'Set - Out'!$H$137</f>
        <v>2200</v>
      </c>
      <c r="C14" s="204">
        <f>'Set - Out'!$H$138</f>
        <v>2176</v>
      </c>
      <c r="D14" s="205">
        <f t="shared" si="0"/>
        <v>24</v>
      </c>
      <c r="E14" s="199"/>
      <c r="F14" s="67"/>
      <c r="G14" s="113"/>
      <c r="H14" s="112"/>
      <c r="I14" s="112"/>
      <c r="J14" s="67"/>
      <c r="K14" s="67"/>
      <c r="L14" s="67"/>
      <c r="M14" s="68"/>
      <c r="O14" s="115"/>
    </row>
    <row r="15" spans="1:15" ht="12.75">
      <c r="A15" s="201" t="s">
        <v>86</v>
      </c>
      <c r="B15" s="204">
        <f>'Nov - Dez'!$D$137</f>
        <v>3300</v>
      </c>
      <c r="C15" s="204">
        <f>'Nov - Dez'!$D$138</f>
        <v>2052</v>
      </c>
      <c r="D15" s="205">
        <f t="shared" si="0"/>
        <v>1248</v>
      </c>
      <c r="E15" s="199"/>
      <c r="F15" s="67"/>
      <c r="G15" s="113"/>
      <c r="H15" s="114"/>
      <c r="I15" s="114"/>
      <c r="J15" s="67"/>
      <c r="K15" s="67"/>
      <c r="L15" s="67"/>
      <c r="M15" s="68"/>
      <c r="O15" s="115"/>
    </row>
    <row r="16" spans="1:15" ht="12.75">
      <c r="A16" s="201" t="s">
        <v>87</v>
      </c>
      <c r="B16" s="204">
        <f>'Nov - Dez'!$H$137</f>
        <v>3300</v>
      </c>
      <c r="C16" s="204">
        <f>'Nov - Dez'!$H$138</f>
        <v>3250</v>
      </c>
      <c r="D16" s="205">
        <f t="shared" si="0"/>
        <v>50</v>
      </c>
      <c r="E16" s="199"/>
      <c r="F16" s="67"/>
      <c r="G16" s="113"/>
      <c r="H16" s="114"/>
      <c r="I16" s="114"/>
      <c r="J16" s="67"/>
      <c r="K16" s="67"/>
      <c r="L16" s="67"/>
      <c r="M16" s="68"/>
      <c r="O16" s="115"/>
    </row>
    <row r="17" spans="1:15" ht="12.75">
      <c r="A17" s="200"/>
      <c r="B17" s="199"/>
      <c r="C17" s="199"/>
      <c r="D17" s="199"/>
      <c r="E17" s="199"/>
      <c r="F17" s="67"/>
      <c r="G17" s="113"/>
      <c r="H17" s="114"/>
      <c r="I17" s="114"/>
      <c r="J17" s="67"/>
      <c r="K17" s="67"/>
      <c r="L17" s="67"/>
      <c r="M17" s="68"/>
      <c r="O17" s="115"/>
    </row>
    <row r="18" spans="1:15" ht="12.75">
      <c r="A18" s="200"/>
      <c r="B18" s="199"/>
      <c r="C18" s="199"/>
      <c r="D18" s="199"/>
      <c r="E18" s="199"/>
      <c r="F18" s="67"/>
      <c r="G18" s="113"/>
      <c r="H18" s="114"/>
      <c r="I18" s="114"/>
      <c r="J18" s="67"/>
      <c r="K18" s="67"/>
      <c r="L18" s="67"/>
      <c r="M18" s="68"/>
      <c r="O18" s="115"/>
    </row>
    <row r="19" spans="1:15" ht="12.75">
      <c r="A19" s="155"/>
      <c r="B19" s="154"/>
      <c r="C19" s="154"/>
      <c r="D19" s="154"/>
      <c r="E19" s="153"/>
      <c r="F19" s="67"/>
      <c r="G19" s="113"/>
      <c r="H19" s="114"/>
      <c r="I19" s="114"/>
      <c r="J19" s="67"/>
      <c r="K19" s="67"/>
      <c r="L19" s="67"/>
      <c r="M19" s="68"/>
      <c r="O19" s="115"/>
    </row>
    <row r="20" spans="1:15" ht="12.75">
      <c r="A20" s="155"/>
      <c r="B20" s="154"/>
      <c r="C20" s="154"/>
      <c r="D20" s="154"/>
      <c r="E20" s="67"/>
      <c r="F20" s="67"/>
      <c r="G20" s="113"/>
      <c r="H20" s="114"/>
      <c r="I20" s="114"/>
      <c r="J20" s="67"/>
      <c r="K20" s="67"/>
      <c r="L20" s="67"/>
      <c r="M20" s="68"/>
      <c r="O20" s="115"/>
    </row>
    <row r="21" spans="1:15" ht="12.75">
      <c r="A21" s="155"/>
      <c r="B21" s="154"/>
      <c r="C21" s="154"/>
      <c r="D21" s="154"/>
      <c r="E21" s="67"/>
      <c r="F21" s="67"/>
      <c r="G21" s="113"/>
      <c r="H21" s="114"/>
      <c r="I21" s="114"/>
      <c r="J21" s="67"/>
      <c r="K21" s="67"/>
      <c r="L21" s="67"/>
      <c r="M21" s="68"/>
      <c r="O21" s="115"/>
    </row>
    <row r="22" spans="1:15" ht="12.75">
      <c r="A22" s="70"/>
      <c r="B22" s="67"/>
      <c r="C22" s="67"/>
      <c r="D22" s="67"/>
      <c r="E22" s="67"/>
      <c r="F22" s="67"/>
      <c r="G22" s="113"/>
      <c r="H22" s="114"/>
      <c r="I22" s="114"/>
      <c r="J22" s="67"/>
      <c r="K22" s="67"/>
      <c r="L22" s="67"/>
      <c r="M22" s="68"/>
      <c r="O22" s="115"/>
    </row>
    <row r="23" spans="1:15" ht="12.75">
      <c r="A23" s="70"/>
      <c r="B23" s="67"/>
      <c r="C23" s="67"/>
      <c r="D23" s="67"/>
      <c r="E23" s="67"/>
      <c r="F23" s="67"/>
      <c r="G23" s="113"/>
      <c r="H23" s="114"/>
      <c r="I23" s="114"/>
      <c r="J23" s="67"/>
      <c r="K23" s="67"/>
      <c r="L23" s="67"/>
      <c r="M23" s="68"/>
      <c r="O23" s="115"/>
    </row>
    <row r="24" spans="1:15" ht="12.75">
      <c r="A24" s="70"/>
      <c r="B24" s="67"/>
      <c r="C24" s="67"/>
      <c r="D24" s="67"/>
      <c r="E24" s="67"/>
      <c r="F24" s="67"/>
      <c r="G24" s="113"/>
      <c r="H24" s="114"/>
      <c r="I24" s="114"/>
      <c r="J24" s="67"/>
      <c r="K24" s="67"/>
      <c r="L24" s="67"/>
      <c r="M24" s="68"/>
      <c r="O24" s="115"/>
    </row>
    <row r="25" spans="1:15" ht="12.75">
      <c r="A25" s="70"/>
      <c r="B25" s="67"/>
      <c r="C25" s="67"/>
      <c r="D25" s="67"/>
      <c r="E25" s="67"/>
      <c r="F25" s="67"/>
      <c r="G25" s="113"/>
      <c r="H25" s="114"/>
      <c r="I25" s="114"/>
      <c r="J25" s="67"/>
      <c r="K25" s="67"/>
      <c r="L25" s="67"/>
      <c r="M25" s="68"/>
      <c r="O25" s="115"/>
    </row>
    <row r="26" spans="1:15" ht="12.75">
      <c r="A26" s="70"/>
      <c r="B26" s="67"/>
      <c r="C26" s="67"/>
      <c r="D26" s="67"/>
      <c r="E26" s="67"/>
      <c r="F26" s="67"/>
      <c r="G26" s="113"/>
      <c r="H26" s="114"/>
      <c r="I26" s="114"/>
      <c r="J26" s="67"/>
      <c r="K26" s="67"/>
      <c r="L26" s="67"/>
      <c r="M26" s="68"/>
      <c r="O26" s="115"/>
    </row>
    <row r="27" spans="1:15" ht="12.75">
      <c r="A27" s="70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8"/>
      <c r="O27" s="115"/>
    </row>
    <row r="28" spans="1:15" ht="12.75">
      <c r="A28" s="70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  <c r="O28" s="115"/>
    </row>
    <row r="29" spans="1:15" ht="12.75">
      <c r="A29" s="70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  <c r="O29" s="115"/>
    </row>
    <row r="30" spans="1:15" ht="12.75">
      <c r="A30" s="70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O30" s="115"/>
    </row>
    <row r="31" spans="1:15" ht="12.75">
      <c r="A31" s="70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O31" s="115"/>
    </row>
    <row r="32" spans="1:15" ht="12.75">
      <c r="A32" s="70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O32" s="115"/>
    </row>
    <row r="33" spans="1:15" ht="7.5" customHeight="1" thickBot="1">
      <c r="A33" s="7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O33" s="115"/>
    </row>
    <row r="34" spans="1:15" s="71" customFormat="1" ht="12.75" customHeight="1">
      <c r="A34" s="422"/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41"/>
      <c r="O34" s="237"/>
    </row>
    <row r="35" spans="1:15" s="71" customFormat="1" ht="12.75">
      <c r="A35" s="424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42"/>
      <c r="O35" s="237"/>
    </row>
    <row r="36" spans="1:15" ht="12.75">
      <c r="A36" s="424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42"/>
      <c r="O36" s="115"/>
    </row>
    <row r="37" spans="1:15" ht="12.75">
      <c r="A37" s="424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42"/>
      <c r="O37" s="115"/>
    </row>
    <row r="38" spans="1:15" ht="17.25" customHeight="1" hidden="1">
      <c r="A38" s="424"/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42"/>
      <c r="O38" s="115"/>
    </row>
    <row r="39" spans="1:15" ht="13.5" customHeight="1" thickBot="1">
      <c r="A39" s="426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43"/>
      <c r="O39" s="115"/>
    </row>
    <row r="40" spans="1:15" ht="13.5" hidden="1" thickBot="1">
      <c r="A40" s="50"/>
      <c r="B40" s="51"/>
      <c r="C40" s="51"/>
      <c r="D40" s="51"/>
      <c r="E40" s="51"/>
      <c r="F40" s="51"/>
      <c r="G40" s="51"/>
      <c r="H40" s="51"/>
      <c r="I40" s="51"/>
      <c r="J40" s="51"/>
      <c r="O40" s="115"/>
    </row>
    <row r="41" ht="12.75" hidden="1">
      <c r="O41" s="115"/>
    </row>
    <row r="42" ht="12.75" hidden="1">
      <c r="O42" s="115"/>
    </row>
    <row r="43" ht="12.75" hidden="1">
      <c r="O43" s="115"/>
    </row>
    <row r="44" ht="12.75" hidden="1">
      <c r="O44" s="115"/>
    </row>
    <row r="45" ht="12.75" hidden="1">
      <c r="O45" s="115"/>
    </row>
    <row r="46" ht="12.75" hidden="1">
      <c r="O46" s="115"/>
    </row>
    <row r="47" ht="12.75" hidden="1">
      <c r="O47" s="115"/>
    </row>
  </sheetData>
  <sheetProtection password="C7BF" sheet="1" selectLockedCells="1" selectUnlockedCells="1"/>
  <mergeCells count="3">
    <mergeCell ref="A1:M1"/>
    <mergeCell ref="A2:C2"/>
    <mergeCell ref="A34:M3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2"/>
  <sheetViews>
    <sheetView showGridLines="0" zoomScale="75" zoomScaleNormal="75" zoomScalePageLayoutView="0" workbookViewId="0" topLeftCell="A1">
      <pane xSplit="2" ySplit="3" topLeftCell="C4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A1" sqref="A1:A2"/>
    </sheetView>
  </sheetViews>
  <sheetFormatPr defaultColWidth="0" defaultRowHeight="12.75" zeroHeight="1"/>
  <cols>
    <col min="1" max="1" width="40.00390625" style="73" customWidth="1"/>
    <col min="2" max="2" width="0.71875" style="73" customWidth="1"/>
    <col min="3" max="3" width="17.7109375" style="73" customWidth="1"/>
    <col min="4" max="4" width="0.71875" style="73" customWidth="1"/>
    <col min="5" max="5" width="17.7109375" style="73" customWidth="1"/>
    <col min="6" max="6" width="0.71875" style="73" customWidth="1"/>
    <col min="7" max="7" width="17.7109375" style="73" customWidth="1"/>
    <col min="8" max="8" width="0.71875" style="73" customWidth="1"/>
    <col min="9" max="9" width="17.7109375" style="73" customWidth="1"/>
    <col min="10" max="10" width="0.71875" style="73" customWidth="1"/>
    <col min="11" max="11" width="17.7109375" style="73" customWidth="1"/>
    <col min="12" max="12" width="0.71875" style="73" customWidth="1"/>
    <col min="13" max="13" width="17.7109375" style="73" customWidth="1"/>
    <col min="14" max="14" width="0.71875" style="73" customWidth="1"/>
    <col min="15" max="15" width="17.7109375" style="73" customWidth="1"/>
    <col min="16" max="16" width="0.71875" style="73" customWidth="1"/>
    <col min="17" max="17" width="17.7109375" style="73" customWidth="1"/>
    <col min="18" max="18" width="0.71875" style="73" customWidth="1"/>
    <col min="19" max="19" width="17.7109375" style="73" customWidth="1"/>
    <col min="20" max="20" width="0.71875" style="73" customWidth="1"/>
    <col min="21" max="21" width="17.7109375" style="73" customWidth="1"/>
    <col min="22" max="22" width="0.71875" style="73" customWidth="1"/>
    <col min="23" max="23" width="17.7109375" style="73" customWidth="1"/>
    <col min="24" max="24" width="0.71875" style="73" customWidth="1"/>
    <col min="25" max="25" width="17.7109375" style="73" customWidth="1"/>
    <col min="26" max="26" width="0.71875" style="73" customWidth="1"/>
    <col min="27" max="27" width="3.8515625" style="73" customWidth="1"/>
    <col min="28" max="28" width="0.71875" style="73" customWidth="1"/>
    <col min="29" max="29" width="17.7109375" style="73" customWidth="1"/>
    <col min="30" max="30" width="0.71875" style="73" customWidth="1"/>
    <col min="31" max="31" width="17.7109375" style="73" customWidth="1"/>
    <col min="32" max="32" width="0.71875" style="73" customWidth="1"/>
    <col min="33" max="33" width="0.42578125" style="73" customWidth="1"/>
    <col min="34" max="16384" width="0" style="73" hidden="1" customWidth="1"/>
  </cols>
  <sheetData>
    <row r="1" spans="1:32" ht="27" customHeight="1">
      <c r="A1" s="464" t="s">
        <v>150</v>
      </c>
      <c r="B1" s="118"/>
      <c r="C1" s="462" t="s">
        <v>76</v>
      </c>
      <c r="D1" s="118"/>
      <c r="E1" s="462" t="s">
        <v>77</v>
      </c>
      <c r="F1" s="118"/>
      <c r="G1" s="462" t="s">
        <v>78</v>
      </c>
      <c r="H1" s="118"/>
      <c r="I1" s="462" t="s">
        <v>79</v>
      </c>
      <c r="J1" s="118"/>
      <c r="K1" s="468" t="s">
        <v>80</v>
      </c>
      <c r="L1" s="118"/>
      <c r="M1" s="468" t="s">
        <v>81</v>
      </c>
      <c r="N1" s="218"/>
      <c r="O1" s="462" t="s">
        <v>82</v>
      </c>
      <c r="P1" s="118"/>
      <c r="Q1" s="462" t="s">
        <v>83</v>
      </c>
      <c r="R1" s="118"/>
      <c r="S1" s="462" t="s">
        <v>84</v>
      </c>
      <c r="T1" s="118"/>
      <c r="U1" s="462" t="s">
        <v>85</v>
      </c>
      <c r="V1" s="118"/>
      <c r="W1" s="462" t="s">
        <v>86</v>
      </c>
      <c r="X1" s="118"/>
      <c r="Y1" s="468" t="s">
        <v>87</v>
      </c>
      <c r="Z1" s="118"/>
      <c r="AA1" s="72"/>
      <c r="AB1" s="118"/>
      <c r="AC1" s="468" t="s">
        <v>111</v>
      </c>
      <c r="AD1" s="118"/>
      <c r="AE1" s="466" t="s">
        <v>117</v>
      </c>
      <c r="AF1" s="118"/>
    </row>
    <row r="2" spans="1:32" ht="13.5" customHeight="1" thickBot="1">
      <c r="A2" s="465"/>
      <c r="B2" s="119"/>
      <c r="C2" s="463"/>
      <c r="D2" s="119"/>
      <c r="E2" s="463"/>
      <c r="F2" s="119"/>
      <c r="G2" s="463"/>
      <c r="H2" s="119"/>
      <c r="I2" s="463"/>
      <c r="J2" s="119"/>
      <c r="K2" s="467"/>
      <c r="L2" s="119"/>
      <c r="M2" s="467"/>
      <c r="N2" s="219"/>
      <c r="O2" s="463"/>
      <c r="P2" s="119"/>
      <c r="Q2" s="463"/>
      <c r="R2" s="119"/>
      <c r="S2" s="463"/>
      <c r="T2" s="119"/>
      <c r="U2" s="463"/>
      <c r="V2" s="119"/>
      <c r="W2" s="463"/>
      <c r="X2" s="119"/>
      <c r="Y2" s="467"/>
      <c r="Z2" s="119"/>
      <c r="AA2" s="74"/>
      <c r="AB2" s="119"/>
      <c r="AC2" s="467"/>
      <c r="AD2" s="119"/>
      <c r="AE2" s="467"/>
      <c r="AF2" s="119"/>
    </row>
    <row r="3" spans="1:32" s="76" customFormat="1" ht="12.75" customHeight="1">
      <c r="A3" s="75" t="s">
        <v>90</v>
      </c>
      <c r="B3" s="119"/>
      <c r="C3" s="208" t="str">
        <f>'Página Inicial'!C6:D6</f>
        <v>Raimundo</v>
      </c>
      <c r="D3" s="119"/>
      <c r="E3" s="208" t="str">
        <f>C3</f>
        <v>Raimundo</v>
      </c>
      <c r="F3" s="209"/>
      <c r="G3" s="208" t="str">
        <f>E3</f>
        <v>Raimundo</v>
      </c>
      <c r="H3" s="209"/>
      <c r="I3" s="208" t="str">
        <f>G3</f>
        <v>Raimundo</v>
      </c>
      <c r="J3" s="209"/>
      <c r="K3" s="210" t="str">
        <f>I3</f>
        <v>Raimundo</v>
      </c>
      <c r="L3" s="209"/>
      <c r="M3" s="210" t="str">
        <f>K3</f>
        <v>Raimundo</v>
      </c>
      <c r="N3" s="220"/>
      <c r="O3" s="210" t="str">
        <f>M3</f>
        <v>Raimundo</v>
      </c>
      <c r="P3" s="209"/>
      <c r="Q3" s="210" t="str">
        <f>O3</f>
        <v>Raimundo</v>
      </c>
      <c r="R3" s="209"/>
      <c r="S3" s="210" t="str">
        <f>Q3</f>
        <v>Raimundo</v>
      </c>
      <c r="T3" s="209"/>
      <c r="U3" s="210" t="str">
        <f>S3</f>
        <v>Raimundo</v>
      </c>
      <c r="V3" s="209"/>
      <c r="W3" s="210" t="str">
        <f>U3</f>
        <v>Raimundo</v>
      </c>
      <c r="X3" s="209"/>
      <c r="Y3" s="210" t="str">
        <f>W3</f>
        <v>Raimundo</v>
      </c>
      <c r="Z3" s="119"/>
      <c r="AA3" s="74"/>
      <c r="AB3" s="119"/>
      <c r="AC3" s="210" t="str">
        <f>Y3</f>
        <v>Raimundo</v>
      </c>
      <c r="AD3" s="209"/>
      <c r="AE3" s="210" t="str">
        <f>AC3</f>
        <v>Raimundo</v>
      </c>
      <c r="AF3" s="119"/>
    </row>
    <row r="4" spans="1:32" ht="6.75" customHeight="1" thickBot="1">
      <c r="A4" s="77"/>
      <c r="B4" s="119"/>
      <c r="C4" s="78"/>
      <c r="D4" s="119"/>
      <c r="E4" s="78"/>
      <c r="F4" s="119"/>
      <c r="G4" s="78"/>
      <c r="H4" s="119"/>
      <c r="I4" s="78"/>
      <c r="J4" s="119"/>
      <c r="K4" s="77"/>
      <c r="L4" s="119"/>
      <c r="M4" s="77"/>
      <c r="N4" s="219"/>
      <c r="O4" s="79"/>
      <c r="P4" s="119"/>
      <c r="Q4" s="80"/>
      <c r="R4" s="119"/>
      <c r="S4" s="79"/>
      <c r="T4" s="119"/>
      <c r="U4" s="78"/>
      <c r="V4" s="119"/>
      <c r="W4" s="78"/>
      <c r="X4" s="119"/>
      <c r="Y4" s="81"/>
      <c r="Z4" s="119"/>
      <c r="AA4" s="74"/>
      <c r="AB4" s="119"/>
      <c r="AC4" s="81"/>
      <c r="AD4" s="119"/>
      <c r="AE4" s="81"/>
      <c r="AF4" s="119"/>
    </row>
    <row r="5" spans="1:32" ht="13.5" thickBot="1">
      <c r="A5" s="122" t="s">
        <v>116</v>
      </c>
      <c r="B5" s="119"/>
      <c r="C5" s="123">
        <f>'Jan - Fev'!$D$11</f>
        <v>2200</v>
      </c>
      <c r="D5" s="119"/>
      <c r="E5" s="123">
        <f>'Jan - Fev'!$H$11</f>
        <v>2200</v>
      </c>
      <c r="F5" s="119"/>
      <c r="G5" s="123">
        <f>'Mar - Abr'!$D$11</f>
        <v>2200</v>
      </c>
      <c r="H5" s="119"/>
      <c r="I5" s="123">
        <f>'Mar - Abr'!$H$11</f>
        <v>2200</v>
      </c>
      <c r="J5" s="119"/>
      <c r="K5" s="123">
        <f>'Mai - Jun'!$D$11</f>
        <v>2200</v>
      </c>
      <c r="L5" s="119"/>
      <c r="M5" s="123">
        <f>'Mai - Jun'!$H$11</f>
        <v>2200</v>
      </c>
      <c r="N5" s="219"/>
      <c r="O5" s="226">
        <f>'Jul - Ago'!$D$11</f>
        <v>2200</v>
      </c>
      <c r="P5" s="119"/>
      <c r="Q5" s="123">
        <f>'Jul - Ago'!$H$11</f>
        <v>2200</v>
      </c>
      <c r="R5" s="119"/>
      <c r="S5" s="123">
        <f>'Set - Out'!$D$11</f>
        <v>2200</v>
      </c>
      <c r="T5" s="119"/>
      <c r="U5" s="123">
        <f>'Set - Out'!$H$11</f>
        <v>2200</v>
      </c>
      <c r="V5" s="119"/>
      <c r="W5" s="123">
        <f>'Nov - Dez'!$D$11</f>
        <v>3300</v>
      </c>
      <c r="X5" s="119"/>
      <c r="Y5" s="123">
        <f>'Nov - Dez'!$H$11</f>
        <v>3300</v>
      </c>
      <c r="Z5" s="119"/>
      <c r="AA5" s="74"/>
      <c r="AB5" s="119"/>
      <c r="AC5" s="124">
        <f>SUM(C5:Z5)</f>
        <v>28600</v>
      </c>
      <c r="AD5" s="119"/>
      <c r="AE5" s="124">
        <f>AC5/12</f>
        <v>2383.3333333333335</v>
      </c>
      <c r="AF5" s="119"/>
    </row>
    <row r="6" spans="1:32" ht="13.5" thickBot="1">
      <c r="A6" s="83" t="s">
        <v>112</v>
      </c>
      <c r="B6" s="119"/>
      <c r="C6" s="84" t="s">
        <v>113</v>
      </c>
      <c r="D6" s="119"/>
      <c r="E6" s="84" t="s">
        <v>113</v>
      </c>
      <c r="F6" s="119"/>
      <c r="G6" s="84" t="s">
        <v>113</v>
      </c>
      <c r="H6" s="119"/>
      <c r="I6" s="84" t="s">
        <v>113</v>
      </c>
      <c r="J6" s="119"/>
      <c r="K6" s="84" t="s">
        <v>113</v>
      </c>
      <c r="L6" s="119"/>
      <c r="M6" s="84" t="s">
        <v>113</v>
      </c>
      <c r="N6" s="219"/>
      <c r="O6" s="84" t="s">
        <v>113</v>
      </c>
      <c r="P6" s="119"/>
      <c r="Q6" s="84" t="s">
        <v>113</v>
      </c>
      <c r="R6" s="119"/>
      <c r="S6" s="84" t="s">
        <v>113</v>
      </c>
      <c r="T6" s="119"/>
      <c r="U6" s="84" t="s">
        <v>113</v>
      </c>
      <c r="V6" s="119"/>
      <c r="W6" s="84" t="s">
        <v>113</v>
      </c>
      <c r="X6" s="119"/>
      <c r="Y6" s="84" t="s">
        <v>113</v>
      </c>
      <c r="Z6" s="119"/>
      <c r="AA6" s="74"/>
      <c r="AB6" s="119"/>
      <c r="AC6" s="83" t="s">
        <v>113</v>
      </c>
      <c r="AD6" s="119"/>
      <c r="AE6" s="83" t="s">
        <v>113</v>
      </c>
      <c r="AF6" s="119"/>
    </row>
    <row r="7" spans="1:32" ht="12.75">
      <c r="A7" s="125" t="s">
        <v>4</v>
      </c>
      <c r="B7" s="119"/>
      <c r="C7" s="126">
        <f>'Jan - Fev'!$D$28</f>
        <v>900</v>
      </c>
      <c r="D7" s="119"/>
      <c r="E7" s="126">
        <f>'Jan - Fev'!$H$28</f>
        <v>900</v>
      </c>
      <c r="F7" s="119"/>
      <c r="G7" s="126">
        <f>'Mar - Abr'!$D$28</f>
        <v>880</v>
      </c>
      <c r="H7" s="119"/>
      <c r="I7" s="126">
        <f>'Mar - Abr'!$H$28</f>
        <v>890</v>
      </c>
      <c r="J7" s="119"/>
      <c r="K7" s="126">
        <f>'Mai - Jun'!$D$28</f>
        <v>870</v>
      </c>
      <c r="L7" s="119"/>
      <c r="M7" s="126">
        <f>'Mai - Jun'!$H$28</f>
        <v>920</v>
      </c>
      <c r="N7" s="219"/>
      <c r="O7" s="227">
        <f>'Jul - Ago'!$D$28</f>
        <v>899</v>
      </c>
      <c r="P7" s="119"/>
      <c r="Q7" s="126">
        <f>'Jul - Ago'!$H$28</f>
        <v>895</v>
      </c>
      <c r="R7" s="119"/>
      <c r="S7" s="126">
        <f>'Set - Out'!$D$28</f>
        <v>850</v>
      </c>
      <c r="T7" s="119"/>
      <c r="U7" s="126">
        <f>'Set - Out'!$H$28</f>
        <v>950</v>
      </c>
      <c r="V7" s="119"/>
      <c r="W7" s="126">
        <f>'Nov - Dez'!$D$28</f>
        <v>901</v>
      </c>
      <c r="X7" s="119"/>
      <c r="Y7" s="126">
        <f>'Nov - Dez'!$H$28</f>
        <v>895</v>
      </c>
      <c r="Z7" s="119"/>
      <c r="AA7" s="74"/>
      <c r="AB7" s="119"/>
      <c r="AC7" s="127">
        <f>SUM(C7:Z7)</f>
        <v>10750</v>
      </c>
      <c r="AD7" s="119"/>
      <c r="AE7" s="128">
        <f>AC7/12</f>
        <v>895.8333333333334</v>
      </c>
      <c r="AF7" s="119"/>
    </row>
    <row r="8" spans="1:32" ht="12.75" customHeight="1" thickBot="1">
      <c r="A8" s="129" t="s">
        <v>114</v>
      </c>
      <c r="B8" s="119"/>
      <c r="C8" s="211">
        <f>'Jan - Fev'!$F$14</f>
        <v>0.4329004329004329</v>
      </c>
      <c r="D8" s="212"/>
      <c r="E8" s="211">
        <f>'Jan - Fev'!$J$14</f>
        <v>0.410958904109589</v>
      </c>
      <c r="F8" s="212"/>
      <c r="G8" s="211">
        <f>'Mar - Abr'!$F$14</f>
        <v>0.4148986327204149</v>
      </c>
      <c r="H8" s="212"/>
      <c r="I8" s="211">
        <f>'Mar - Abr'!$J$14</f>
        <v>0.4423459244532803</v>
      </c>
      <c r="J8" s="212"/>
      <c r="K8" s="211">
        <f>'Mai - Jun'!$F$14</f>
        <v>0.47205642973412915</v>
      </c>
      <c r="L8" s="212"/>
      <c r="M8" s="211">
        <f>'Mai - Jun'!$J$14</f>
        <v>0.41200179131213616</v>
      </c>
      <c r="N8" s="221"/>
      <c r="O8" s="228">
        <f>'Jul - Ago'!$F$14</f>
        <v>0.43034944949736714</v>
      </c>
      <c r="P8" s="212"/>
      <c r="Q8" s="211">
        <f>'Jul - Ago'!$J$14</f>
        <v>0.43552311435523117</v>
      </c>
      <c r="R8" s="212"/>
      <c r="S8" s="211">
        <f>'Set - Out'!$F$14</f>
        <v>0.4106280193236715</v>
      </c>
      <c r="T8" s="212"/>
      <c r="U8" s="211">
        <f>'Set - Out'!$J$14</f>
        <v>0.4365808823529412</v>
      </c>
      <c r="V8" s="212"/>
      <c r="W8" s="211">
        <f>'Nov - Dez'!$F$14</f>
        <v>0.439083820662768</v>
      </c>
      <c r="X8" s="212"/>
      <c r="Y8" s="211">
        <f>'Nov - Dez'!$J$14</f>
        <v>0.2753846153846154</v>
      </c>
      <c r="Z8" s="212"/>
      <c r="AA8" s="74"/>
      <c r="AB8" s="119"/>
      <c r="AC8" s="130">
        <f>IF(AC7&lt;=0,"",AC7/AC26)</f>
        <v>0.4107756973633932</v>
      </c>
      <c r="AD8" s="119"/>
      <c r="AE8" s="130">
        <f>IF(AC7&lt;=0,"",AE7/AE26)</f>
        <v>0.4107756973633932</v>
      </c>
      <c r="AF8" s="119"/>
    </row>
    <row r="9" spans="1:32" ht="12.75">
      <c r="A9" s="125" t="s">
        <v>17</v>
      </c>
      <c r="B9" s="119"/>
      <c r="C9" s="126">
        <f>'Jan - Fev'!$D$39</f>
        <v>779</v>
      </c>
      <c r="D9" s="119"/>
      <c r="E9" s="126">
        <f>'Jan - Fev'!$H$39</f>
        <v>890</v>
      </c>
      <c r="F9" s="119"/>
      <c r="G9" s="126">
        <f>'Mar - Abr'!$D$39</f>
        <v>781</v>
      </c>
      <c r="H9" s="119"/>
      <c r="I9" s="126">
        <f>'Mar - Abr'!$H$39</f>
        <v>792</v>
      </c>
      <c r="J9" s="119"/>
      <c r="K9" s="126">
        <f>'Mai - Jun'!$D$39</f>
        <v>728</v>
      </c>
      <c r="L9" s="119"/>
      <c r="M9" s="126">
        <f>'Mai - Jun'!$H$39</f>
        <v>778</v>
      </c>
      <c r="N9" s="219"/>
      <c r="O9" s="227">
        <f>'Jul - Ago'!$D$39</f>
        <v>820</v>
      </c>
      <c r="P9" s="119"/>
      <c r="Q9" s="126">
        <f>'Jul - Ago'!$H$39</f>
        <v>790</v>
      </c>
      <c r="R9" s="119"/>
      <c r="S9" s="126">
        <f>'Set - Out'!$D$39</f>
        <v>800</v>
      </c>
      <c r="T9" s="119"/>
      <c r="U9" s="126">
        <f>'Set - Out'!$H$39</f>
        <v>786</v>
      </c>
      <c r="V9" s="119"/>
      <c r="W9" s="126">
        <f>'Nov - Dez'!$D$39</f>
        <v>781</v>
      </c>
      <c r="X9" s="119"/>
      <c r="Y9" s="126">
        <f>'Nov - Dez'!$H$39</f>
        <v>795</v>
      </c>
      <c r="Z9" s="119"/>
      <c r="AA9" s="74"/>
      <c r="AB9" s="119"/>
      <c r="AC9" s="127">
        <f>SUM(C9:Z9)</f>
        <v>9520</v>
      </c>
      <c r="AD9" s="119"/>
      <c r="AE9" s="128">
        <f>AC9/12</f>
        <v>793.3333333333334</v>
      </c>
      <c r="AF9" s="119"/>
    </row>
    <row r="10" spans="1:32" ht="12.75" customHeight="1" thickBot="1">
      <c r="A10" s="129" t="s">
        <v>114</v>
      </c>
      <c r="B10" s="119"/>
      <c r="C10" s="211">
        <f>'Jan - Fev'!$F$31</f>
        <v>0.3746993746993747</v>
      </c>
      <c r="D10" s="212"/>
      <c r="E10" s="211">
        <f>'Jan - Fev'!$J$31</f>
        <v>0.4063926940639269</v>
      </c>
      <c r="F10" s="212"/>
      <c r="G10" s="211">
        <f>'Mar - Abr'!$F$31</f>
        <v>0.3682225365393682</v>
      </c>
      <c r="H10" s="212"/>
      <c r="I10" s="211">
        <f>'Mar - Abr'!$J$31</f>
        <v>0.39363817097415504</v>
      </c>
      <c r="J10" s="212"/>
      <c r="K10" s="211">
        <f>'Mai - Jun'!$F$31</f>
        <v>0.3950081389039609</v>
      </c>
      <c r="L10" s="212"/>
      <c r="M10" s="211">
        <f>'Mai - Jun'!$J$31</f>
        <v>0.348410210479176</v>
      </c>
      <c r="N10" s="221"/>
      <c r="O10" s="228">
        <f>'Jul - Ago'!$F$31</f>
        <v>0.39253231211105793</v>
      </c>
      <c r="P10" s="212"/>
      <c r="Q10" s="211">
        <f>'Jul - Ago'!$J$31</f>
        <v>0.3844282238442822</v>
      </c>
      <c r="R10" s="212"/>
      <c r="S10" s="211">
        <f>'Set - Out'!$F$31</f>
        <v>0.3864734299516908</v>
      </c>
      <c r="T10" s="212"/>
      <c r="U10" s="211">
        <f>'Set - Out'!$J$31</f>
        <v>0.36121323529411764</v>
      </c>
      <c r="V10" s="212"/>
      <c r="W10" s="211">
        <f>'Nov - Dez'!$F$31</f>
        <v>0.38060428849902533</v>
      </c>
      <c r="X10" s="212"/>
      <c r="Y10" s="211">
        <f>'Nov - Dez'!$J$31</f>
        <v>0.24461538461538462</v>
      </c>
      <c r="Z10" s="119"/>
      <c r="AA10" s="74"/>
      <c r="AB10" s="119"/>
      <c r="AC10" s="130">
        <f>IF(AC9&lt;=0,"",AC9/AC26)</f>
        <v>0.3637753152464654</v>
      </c>
      <c r="AD10" s="119"/>
      <c r="AE10" s="130">
        <f>IF(AC9&lt;=0,"",AE9/AE26)</f>
        <v>0.3637753152464654</v>
      </c>
      <c r="AF10" s="119"/>
    </row>
    <row r="11" spans="1:32" ht="12.75">
      <c r="A11" s="125" t="s">
        <v>21</v>
      </c>
      <c r="B11" s="119"/>
      <c r="C11" s="126">
        <f>'Jan - Fev'!$D$50</f>
        <v>0</v>
      </c>
      <c r="D11" s="119"/>
      <c r="E11" s="126">
        <f>'Jan - Fev'!$H$50</f>
        <v>0</v>
      </c>
      <c r="F11" s="119"/>
      <c r="G11" s="126">
        <f>'Mar - Abr'!$D$50</f>
        <v>0</v>
      </c>
      <c r="H11" s="119"/>
      <c r="I11" s="126">
        <f>'Mar - Abr'!$H$50</f>
        <v>0</v>
      </c>
      <c r="J11" s="119"/>
      <c r="K11" s="126">
        <f>'Mai - Jun'!$D$50</f>
        <v>0</v>
      </c>
      <c r="L11" s="119"/>
      <c r="M11" s="126">
        <f>'Mai - Jun'!$H$50</f>
        <v>0</v>
      </c>
      <c r="N11" s="219"/>
      <c r="O11" s="227">
        <f>'Jul - Ago'!$D$50</f>
        <v>0</v>
      </c>
      <c r="P11" s="119"/>
      <c r="Q11" s="126">
        <f>'Jul - Ago'!$H$50</f>
        <v>0</v>
      </c>
      <c r="R11" s="119"/>
      <c r="S11" s="126">
        <f>'Set - Out'!$D$50</f>
        <v>0</v>
      </c>
      <c r="T11" s="119"/>
      <c r="U11" s="126">
        <f>'Set - Out'!$H$50</f>
        <v>0</v>
      </c>
      <c r="V11" s="119"/>
      <c r="W11" s="126">
        <f>'Nov - Dez'!$D$50</f>
        <v>0</v>
      </c>
      <c r="X11" s="119"/>
      <c r="Y11" s="126">
        <f>'Nov - Dez'!$H$50</f>
        <v>0</v>
      </c>
      <c r="Z11" s="119"/>
      <c r="AA11" s="74"/>
      <c r="AB11" s="119"/>
      <c r="AC11" s="127">
        <f>SUM(C11:Z11)</f>
        <v>0</v>
      </c>
      <c r="AD11" s="119"/>
      <c r="AE11" s="128">
        <f>AC11/12</f>
        <v>0</v>
      </c>
      <c r="AF11" s="119"/>
    </row>
    <row r="12" spans="1:32" ht="12.75" customHeight="1" thickBot="1">
      <c r="A12" s="213" t="s">
        <v>114</v>
      </c>
      <c r="B12" s="212"/>
      <c r="C12" s="211">
        <f>'Jan - Fev'!$F$42</f>
      </c>
      <c r="D12" s="212"/>
      <c r="E12" s="211">
        <f>'Jan - Fev'!$J$42</f>
      </c>
      <c r="F12" s="212"/>
      <c r="G12" s="211">
        <f>'Mar - Abr'!$F$42</f>
      </c>
      <c r="H12" s="212"/>
      <c r="I12" s="211">
        <f>'Mar - Abr'!$J$42</f>
      </c>
      <c r="J12" s="212"/>
      <c r="K12" s="211">
        <f>'Mai - Jun'!$F$42</f>
      </c>
      <c r="L12" s="212"/>
      <c r="M12" s="211">
        <f>'Mai - Jun'!$J$42</f>
      </c>
      <c r="N12" s="221"/>
      <c r="O12" s="228">
        <f>'Jul - Ago'!$F$42</f>
      </c>
      <c r="P12" s="212"/>
      <c r="Q12" s="211">
        <f>'Jul - Ago'!$J$42</f>
      </c>
      <c r="R12" s="212"/>
      <c r="S12" s="211">
        <f>'Set - Out'!$F$42</f>
      </c>
      <c r="T12" s="212"/>
      <c r="U12" s="211">
        <f>'Set - Out'!$J$42</f>
      </c>
      <c r="V12" s="212"/>
      <c r="W12" s="211">
        <f>'Nov - Dez'!$F$42</f>
      </c>
      <c r="X12" s="212"/>
      <c r="Y12" s="211">
        <f>'Nov - Dez'!$J$42</f>
      </c>
      <c r="Z12" s="119"/>
      <c r="AA12" s="74"/>
      <c r="AB12" s="119"/>
      <c r="AC12" s="130">
        <f>IF(AC11&lt;=0,"",AC11/AC26)</f>
      </c>
      <c r="AD12" s="119"/>
      <c r="AE12" s="130">
        <f>IF(AC7&lt;=0,"",AE11/AE26)</f>
        <v>0</v>
      </c>
      <c r="AF12" s="119"/>
    </row>
    <row r="13" spans="1:32" ht="12.75">
      <c r="A13" s="125" t="s">
        <v>99</v>
      </c>
      <c r="B13" s="119"/>
      <c r="C13" s="126">
        <f>'Jan - Fev'!$D$62</f>
        <v>0</v>
      </c>
      <c r="D13" s="119"/>
      <c r="E13" s="126">
        <f>'Jan - Fev'!$H$62</f>
        <v>0</v>
      </c>
      <c r="F13" s="119"/>
      <c r="G13" s="126">
        <f>'Mar - Abr'!$D$62</f>
        <v>0</v>
      </c>
      <c r="H13" s="119"/>
      <c r="I13" s="126">
        <f>'Mar - Abr'!$H$62</f>
        <v>0</v>
      </c>
      <c r="J13" s="119"/>
      <c r="K13" s="126">
        <f>'Mai - Jun'!$D$62</f>
        <v>0</v>
      </c>
      <c r="L13" s="119"/>
      <c r="M13" s="126">
        <f>'Mai - Jun'!$H$62</f>
        <v>0</v>
      </c>
      <c r="N13" s="219"/>
      <c r="O13" s="227">
        <f>'Jul - Ago'!$D$62</f>
        <v>0</v>
      </c>
      <c r="P13" s="119"/>
      <c r="Q13" s="126">
        <f>'Jul - Ago'!$H$62</f>
        <v>0</v>
      </c>
      <c r="R13" s="119"/>
      <c r="S13" s="126">
        <f>'Set - Out'!$D$62</f>
        <v>0</v>
      </c>
      <c r="T13" s="119"/>
      <c r="U13" s="126">
        <f>'Set - Out'!$H$62</f>
        <v>0</v>
      </c>
      <c r="V13" s="119"/>
      <c r="W13" s="126">
        <f>'Nov - Dez'!$D$62</f>
        <v>0</v>
      </c>
      <c r="X13" s="119"/>
      <c r="Y13" s="126">
        <f>'Nov - Dez'!$H$62</f>
        <v>0</v>
      </c>
      <c r="Z13" s="119"/>
      <c r="AA13" s="74"/>
      <c r="AB13" s="119"/>
      <c r="AC13" s="127">
        <f>SUM(C13:Z13)</f>
        <v>0</v>
      </c>
      <c r="AD13" s="119"/>
      <c r="AE13" s="128">
        <f>AC13/12</f>
        <v>0</v>
      </c>
      <c r="AF13" s="119"/>
    </row>
    <row r="14" spans="1:32" ht="12.75" customHeight="1" thickBot="1">
      <c r="A14" s="129" t="s">
        <v>114</v>
      </c>
      <c r="B14" s="119"/>
      <c r="C14" s="211">
        <f>'Jan - Fev'!$F$53</f>
      </c>
      <c r="D14" s="212"/>
      <c r="E14" s="211">
        <f>'Jan - Fev'!$J$53</f>
      </c>
      <c r="F14" s="212"/>
      <c r="G14" s="211">
        <f>'Mar - Abr'!$F$53</f>
      </c>
      <c r="H14" s="212"/>
      <c r="I14" s="211">
        <f>'Mar - Abr'!$J$53</f>
      </c>
      <c r="J14" s="212"/>
      <c r="K14" s="211">
        <f>'Mai - Jun'!$F$53</f>
      </c>
      <c r="L14" s="212"/>
      <c r="M14" s="211">
        <f>'Mai - Jun'!$J$53</f>
      </c>
      <c r="N14" s="221"/>
      <c r="O14" s="228">
        <f>'Jul - Ago'!$F$53</f>
      </c>
      <c r="P14" s="212"/>
      <c r="Q14" s="211">
        <f>'Jul - Ago'!$J$53</f>
      </c>
      <c r="R14" s="212"/>
      <c r="S14" s="211">
        <f>'Set - Out'!$F$53</f>
      </c>
      <c r="T14" s="212"/>
      <c r="U14" s="211">
        <f>'Set - Out'!$J$53</f>
      </c>
      <c r="V14" s="212"/>
      <c r="W14" s="211">
        <f>'Nov - Dez'!$F$53</f>
      </c>
      <c r="X14" s="212"/>
      <c r="Y14" s="211">
        <f>'Nov - Dez'!$J$53</f>
      </c>
      <c r="Z14" s="119"/>
      <c r="AA14" s="74"/>
      <c r="AB14" s="119"/>
      <c r="AC14" s="130">
        <f>IF(AC13&lt;=0,"",AC13/AC26)</f>
      </c>
      <c r="AD14" s="119"/>
      <c r="AE14" s="130">
        <f>IF(AC7&lt;=0,"",AE13/AE26)</f>
        <v>0</v>
      </c>
      <c r="AF14" s="119"/>
    </row>
    <row r="15" spans="1:33" ht="12.75">
      <c r="A15" s="125" t="s">
        <v>35</v>
      </c>
      <c r="B15" s="119"/>
      <c r="C15" s="127">
        <f>'Jan - Fev'!$D$74</f>
        <v>50</v>
      </c>
      <c r="D15" s="119"/>
      <c r="E15" s="127">
        <f>'Jan - Fev'!$H$74</f>
        <v>50</v>
      </c>
      <c r="F15" s="119"/>
      <c r="G15" s="127">
        <f>'Mar - Abr'!$D$74</f>
        <v>50</v>
      </c>
      <c r="H15" s="119"/>
      <c r="I15" s="127">
        <f>'Mar - Abr'!$H$74</f>
        <v>50</v>
      </c>
      <c r="J15" s="119"/>
      <c r="K15" s="127">
        <f>'Mai - Jun'!$D$74</f>
        <v>50</v>
      </c>
      <c r="L15" s="119"/>
      <c r="M15" s="127">
        <f>'Mai - Jun'!$H$74</f>
        <v>50</v>
      </c>
      <c r="N15" s="219"/>
      <c r="O15" s="127">
        <f>'Jul - Ago'!$D$74</f>
        <v>50</v>
      </c>
      <c r="P15" s="119"/>
      <c r="Q15" s="127">
        <f>'Jul - Ago'!$H$74</f>
        <v>50</v>
      </c>
      <c r="R15" s="119"/>
      <c r="S15" s="127">
        <f>'Set - Out'!$D$74</f>
        <v>50</v>
      </c>
      <c r="T15" s="119"/>
      <c r="U15" s="127">
        <f>'Set - Out'!$H$74</f>
        <v>50</v>
      </c>
      <c r="V15" s="119"/>
      <c r="W15" s="127">
        <f>'Nov - Dez'!$D$74</f>
        <v>50</v>
      </c>
      <c r="X15" s="119"/>
      <c r="Y15" s="127">
        <f>'Nov - Dez'!$H$74</f>
        <v>50</v>
      </c>
      <c r="Z15" s="119"/>
      <c r="AA15" s="74"/>
      <c r="AB15" s="119"/>
      <c r="AC15" s="127">
        <f>SUM(C15:Z15)</f>
        <v>600</v>
      </c>
      <c r="AD15" s="119"/>
      <c r="AE15" s="127">
        <f>AC15/12</f>
        <v>50</v>
      </c>
      <c r="AF15" s="119"/>
      <c r="AG15" s="90"/>
    </row>
    <row r="16" spans="1:33" ht="12.75" customHeight="1" thickBot="1">
      <c r="A16" s="215" t="s">
        <v>114</v>
      </c>
      <c r="B16" s="119"/>
      <c r="C16" s="216">
        <f>'Jan - Fev'!$F$65</f>
        <v>0.02405002405002405</v>
      </c>
      <c r="D16" s="212"/>
      <c r="E16" s="216">
        <f>'Jan - Fev'!$J$65</f>
        <v>0.0228310502283105</v>
      </c>
      <c r="F16" s="212"/>
      <c r="G16" s="216">
        <f>'Mar - Abr'!$F$65</f>
        <v>0.023573785950023574</v>
      </c>
      <c r="H16" s="212"/>
      <c r="I16" s="216">
        <f>'Mar - Abr'!$J$65</f>
        <v>0.02485089463220676</v>
      </c>
      <c r="J16" s="212"/>
      <c r="K16" s="216">
        <f>'Mai - Jun'!$F$65</f>
        <v>0.027129679869777535</v>
      </c>
      <c r="L16" s="212"/>
      <c r="M16" s="216">
        <f>'Mai - Jun'!$J$65</f>
        <v>0.02239140170174653</v>
      </c>
      <c r="N16" s="221"/>
      <c r="O16" s="229">
        <f>'Jul - Ago'!$F$65</f>
        <v>0.023934897079942556</v>
      </c>
      <c r="P16" s="212"/>
      <c r="Q16" s="216">
        <f>'Jul - Ago'!$J$65</f>
        <v>0.024330900243309004</v>
      </c>
      <c r="R16" s="212"/>
      <c r="S16" s="216">
        <f>'Set - Out'!$F$65</f>
        <v>0.024154589371980676</v>
      </c>
      <c r="T16" s="212"/>
      <c r="U16" s="216">
        <f>'Set - Out'!$J$65</f>
        <v>0.02297794117647059</v>
      </c>
      <c r="V16" s="212"/>
      <c r="W16" s="216">
        <f>'Nov - Dez'!$F$65</f>
        <v>0.024366471734892786</v>
      </c>
      <c r="X16" s="212"/>
      <c r="Y16" s="216">
        <f>'Nov - Dez'!$J$65</f>
        <v>0.015384615384615385</v>
      </c>
      <c r="Z16" s="119"/>
      <c r="AA16" s="74"/>
      <c r="AB16" s="119"/>
      <c r="AC16" s="217">
        <f>IF(AC15&lt;=0,"",AC15/AC26)</f>
        <v>0.02292701566679404</v>
      </c>
      <c r="AD16" s="119"/>
      <c r="AE16" s="217">
        <f>IF(AC7&lt;=0,"",AE15/AE26)</f>
        <v>0.02292701566679404</v>
      </c>
      <c r="AF16" s="119"/>
      <c r="AG16" s="88"/>
    </row>
    <row r="17" spans="1:33" ht="12.75">
      <c r="A17" s="125" t="s">
        <v>100</v>
      </c>
      <c r="B17" s="119"/>
      <c r="C17" s="126">
        <f>'Jan - Fev'!$D$89</f>
        <v>200</v>
      </c>
      <c r="D17" s="119"/>
      <c r="E17" s="126">
        <f>'Jan - Fev'!$H$89</f>
        <v>200</v>
      </c>
      <c r="F17" s="119"/>
      <c r="G17" s="126">
        <f>'Mar - Abr'!$D$89</f>
        <v>210</v>
      </c>
      <c r="H17" s="119"/>
      <c r="I17" s="126">
        <f>'Mar - Abr'!$H$89</f>
        <v>180</v>
      </c>
      <c r="J17" s="119"/>
      <c r="K17" s="126">
        <f>'Mai - Jun'!$D$89</f>
        <v>195</v>
      </c>
      <c r="L17" s="119"/>
      <c r="M17" s="126">
        <f>'Mai - Jun'!$H$89</f>
        <v>185</v>
      </c>
      <c r="N17" s="219"/>
      <c r="O17" s="227">
        <f>'Jul - Ago'!$D$89</f>
        <v>200</v>
      </c>
      <c r="P17" s="119"/>
      <c r="Q17" s="126">
        <f>'Jul - Ago'!$H$89</f>
        <v>200</v>
      </c>
      <c r="R17" s="119"/>
      <c r="S17" s="126">
        <f>'Set - Out'!$D$89</f>
        <v>200</v>
      </c>
      <c r="T17" s="119"/>
      <c r="U17" s="126">
        <f>'Set - Out'!$H$89</f>
        <v>200</v>
      </c>
      <c r="V17" s="119"/>
      <c r="W17" s="126">
        <f>'Nov - Dez'!$D$89</f>
        <v>200</v>
      </c>
      <c r="X17" s="119"/>
      <c r="Y17" s="126">
        <f>'Nov - Dez'!$H$89</f>
        <v>200</v>
      </c>
      <c r="Z17" s="119"/>
      <c r="AA17" s="74"/>
      <c r="AB17" s="119"/>
      <c r="AC17" s="127">
        <f>SUM(C17:Z17)</f>
        <v>2370</v>
      </c>
      <c r="AD17" s="119"/>
      <c r="AE17" s="128">
        <f>AC17/12</f>
        <v>197.5</v>
      </c>
      <c r="AF17" s="119"/>
      <c r="AG17" s="91"/>
    </row>
    <row r="18" spans="1:33" ht="12.75" customHeight="1" thickBot="1">
      <c r="A18" s="129" t="s">
        <v>114</v>
      </c>
      <c r="B18" s="119"/>
      <c r="C18" s="211">
        <f>'Jan - Fev'!$F$77</f>
        <v>0.0962000962000962</v>
      </c>
      <c r="D18" s="212"/>
      <c r="E18" s="211">
        <f>'Jan - Fev'!$J$77</f>
        <v>0.091324200913242</v>
      </c>
      <c r="F18" s="212"/>
      <c r="G18" s="211">
        <f>'Mar - Abr'!$F$77</f>
        <v>0.09900990099009901</v>
      </c>
      <c r="H18" s="212"/>
      <c r="I18" s="211">
        <f>'Mar - Abr'!$J$77</f>
        <v>0.08946322067594434</v>
      </c>
      <c r="J18" s="212"/>
      <c r="K18" s="211">
        <f>'Mai - Jun'!$F$77</f>
        <v>0.1058057514921324</v>
      </c>
      <c r="L18" s="212"/>
      <c r="M18" s="211">
        <f>'Mai - Jun'!$J$77</f>
        <v>0.08284818629646216</v>
      </c>
      <c r="N18" s="221"/>
      <c r="O18" s="228">
        <f>'Jul - Ago'!$F$77</f>
        <v>0.09573958831977022</v>
      </c>
      <c r="P18" s="212"/>
      <c r="Q18" s="211">
        <f>'Jul - Ago'!$J$77</f>
        <v>0.09732360097323602</v>
      </c>
      <c r="R18" s="212"/>
      <c r="S18" s="211">
        <f>'Set - Out'!$F$77</f>
        <v>0.0966183574879227</v>
      </c>
      <c r="T18" s="212"/>
      <c r="U18" s="211">
        <f>'Set - Out'!$J$77</f>
        <v>0.09191176470588236</v>
      </c>
      <c r="V18" s="212"/>
      <c r="W18" s="211">
        <f>'Nov - Dez'!$F$77</f>
        <v>0.09746588693957114</v>
      </c>
      <c r="X18" s="212"/>
      <c r="Y18" s="211">
        <f>'Nov - Dez'!$J$77</f>
        <v>0.06153846153846154</v>
      </c>
      <c r="Z18" s="119"/>
      <c r="AA18" s="82"/>
      <c r="AB18" s="119"/>
      <c r="AC18" s="130">
        <f>IF(AC17&lt;=0,"",AC17/AC26)</f>
        <v>0.09056171188383645</v>
      </c>
      <c r="AD18" s="119"/>
      <c r="AE18" s="130">
        <f>IF(AC7&lt;=0,"",AE17/AE26)</f>
        <v>0.09056171188383645</v>
      </c>
      <c r="AF18" s="119"/>
      <c r="AG18" s="91"/>
    </row>
    <row r="19" spans="1:33" ht="12.75">
      <c r="A19" s="125" t="s">
        <v>44</v>
      </c>
      <c r="B19" s="119"/>
      <c r="C19" s="126">
        <f>'Jan - Fev'!$D$100</f>
        <v>150</v>
      </c>
      <c r="D19" s="119"/>
      <c r="E19" s="126">
        <f>'Jan - Fev'!$H$100</f>
        <v>150</v>
      </c>
      <c r="F19" s="119"/>
      <c r="G19" s="126">
        <f>'Mar - Abr'!$D$100</f>
        <v>200</v>
      </c>
      <c r="H19" s="119"/>
      <c r="I19" s="126">
        <f>'Mar - Abr'!$H$100</f>
        <v>100</v>
      </c>
      <c r="J19" s="119"/>
      <c r="K19" s="126">
        <f>'Mai - Jun'!$D$100</f>
        <v>0</v>
      </c>
      <c r="L19" s="119"/>
      <c r="M19" s="126">
        <f>'Mai - Jun'!$H$100</f>
        <v>300</v>
      </c>
      <c r="N19" s="219"/>
      <c r="O19" s="227">
        <f>'Jul - Ago'!$D$100</f>
        <v>120</v>
      </c>
      <c r="P19" s="119"/>
      <c r="Q19" s="126">
        <f>'Jul - Ago'!$H$100</f>
        <v>120</v>
      </c>
      <c r="R19" s="119"/>
      <c r="S19" s="126">
        <f>'Set - Out'!$D$100</f>
        <v>170</v>
      </c>
      <c r="T19" s="119"/>
      <c r="U19" s="126">
        <f>'Set - Out'!$H$100</f>
        <v>190</v>
      </c>
      <c r="V19" s="119"/>
      <c r="W19" s="126">
        <f>'Nov - Dez'!$D$100</f>
        <v>120</v>
      </c>
      <c r="X19" s="119"/>
      <c r="Y19" s="126">
        <f>'Nov - Dez'!$H$100</f>
        <v>1310</v>
      </c>
      <c r="Z19" s="119"/>
      <c r="AA19" s="74"/>
      <c r="AB19" s="119"/>
      <c r="AC19" s="127">
        <f>SUM(C19:Z19)</f>
        <v>2930</v>
      </c>
      <c r="AD19" s="119"/>
      <c r="AE19" s="128">
        <f>AC19/12</f>
        <v>244.16666666666666</v>
      </c>
      <c r="AF19" s="119"/>
      <c r="AG19" s="91"/>
    </row>
    <row r="20" spans="1:33" ht="12.75" customHeight="1" thickBot="1">
      <c r="A20" s="129" t="s">
        <v>114</v>
      </c>
      <c r="B20" s="119"/>
      <c r="C20" s="211">
        <f>'Jan - Fev'!$F$92</f>
        <v>0.07215007215007214</v>
      </c>
      <c r="D20" s="212"/>
      <c r="E20" s="211">
        <f>'Jan - Fev'!$J$92</f>
        <v>0.0684931506849315</v>
      </c>
      <c r="F20" s="212"/>
      <c r="G20" s="211">
        <f>'Mar - Abr'!$F$92</f>
        <v>0.0942951438000943</v>
      </c>
      <c r="H20" s="212"/>
      <c r="I20" s="211">
        <f>'Mar - Abr'!$J$92</f>
        <v>0.04970178926441352</v>
      </c>
      <c r="J20" s="212"/>
      <c r="K20" s="211">
        <f>'Mai - Jun'!$F$92</f>
      </c>
      <c r="L20" s="212"/>
      <c r="M20" s="211">
        <f>'Mai - Jun'!$J$92</f>
        <v>0.13434841021047916</v>
      </c>
      <c r="N20" s="221"/>
      <c r="O20" s="228">
        <f>'Jul - Ago'!$F$92</f>
        <v>0.057443752991862135</v>
      </c>
      <c r="P20" s="212"/>
      <c r="Q20" s="211">
        <f>'Jul - Ago'!$J$92</f>
        <v>0.058394160583941604</v>
      </c>
      <c r="R20" s="212"/>
      <c r="S20" s="211">
        <f>'Set - Out'!$F$92</f>
        <v>0.0821256038647343</v>
      </c>
      <c r="T20" s="212"/>
      <c r="U20" s="211">
        <f>'Set - Out'!$J$92</f>
        <v>0.08731617647058823</v>
      </c>
      <c r="V20" s="212"/>
      <c r="W20" s="211">
        <f>'Nov - Dez'!$F$92</f>
        <v>0.05847953216374269</v>
      </c>
      <c r="X20" s="212"/>
      <c r="Y20" s="211">
        <f>'Nov - Dez'!$J$92</f>
        <v>0.40307692307692305</v>
      </c>
      <c r="Z20" s="119"/>
      <c r="AA20" s="82"/>
      <c r="AB20" s="119"/>
      <c r="AC20" s="130">
        <f>IF(AC19&lt;=0,"",AC19/AC26)</f>
        <v>0.11196025983951088</v>
      </c>
      <c r="AD20" s="119"/>
      <c r="AE20" s="130">
        <f>IF(AC7&lt;=0,"",AE19/AE26)</f>
        <v>0.11196025983951088</v>
      </c>
      <c r="AF20" s="119"/>
      <c r="AG20" s="91"/>
    </row>
    <row r="21" spans="1:33" ht="12.75">
      <c r="A21" s="125" t="s">
        <v>89</v>
      </c>
      <c r="B21" s="119"/>
      <c r="C21" s="126">
        <f>'Jan - Fev'!$D$114</f>
        <v>0</v>
      </c>
      <c r="D21" s="119"/>
      <c r="E21" s="126">
        <f>'Jan - Fev'!$H$114</f>
        <v>0</v>
      </c>
      <c r="F21" s="119"/>
      <c r="G21" s="126">
        <f>'Mar - Abr'!$D$114</f>
        <v>0</v>
      </c>
      <c r="H21" s="119"/>
      <c r="I21" s="126">
        <f>'Mar - Abr'!$H$114</f>
        <v>0</v>
      </c>
      <c r="J21" s="119"/>
      <c r="K21" s="126">
        <f>'Mai - Jun'!$D$114</f>
        <v>0</v>
      </c>
      <c r="L21" s="119"/>
      <c r="M21" s="126">
        <f>'Mai - Jun'!$H$114</f>
        <v>0</v>
      </c>
      <c r="N21" s="219"/>
      <c r="O21" s="227">
        <f>'Jul - Ago'!$D$114</f>
        <v>0</v>
      </c>
      <c r="P21" s="119"/>
      <c r="Q21" s="126">
        <f>'Jul - Ago'!$H$114</f>
        <v>0</v>
      </c>
      <c r="R21" s="119"/>
      <c r="S21" s="126">
        <f>'Set - Out'!$D$114</f>
        <v>0</v>
      </c>
      <c r="T21" s="119"/>
      <c r="U21" s="126">
        <f>'Set - Out'!$H$114</f>
        <v>0</v>
      </c>
      <c r="V21" s="119"/>
      <c r="W21" s="126">
        <f>'Nov - Dez'!$D$114</f>
        <v>0</v>
      </c>
      <c r="X21" s="119"/>
      <c r="Y21" s="126">
        <f>'Nov - Dez'!$H$114</f>
        <v>0</v>
      </c>
      <c r="Z21" s="119"/>
      <c r="AA21" s="74"/>
      <c r="AB21" s="119"/>
      <c r="AC21" s="127">
        <f>SUM(C21:Z21)</f>
        <v>0</v>
      </c>
      <c r="AD21" s="119"/>
      <c r="AE21" s="128">
        <f>AC21/12</f>
        <v>0</v>
      </c>
      <c r="AF21" s="119"/>
      <c r="AG21" s="91"/>
    </row>
    <row r="22" spans="1:33" ht="12.75" customHeight="1" thickBot="1">
      <c r="A22" s="129" t="s">
        <v>114</v>
      </c>
      <c r="B22" s="119"/>
      <c r="C22" s="211">
        <f>'Jan - Fev'!$F$103</f>
      </c>
      <c r="D22" s="212"/>
      <c r="E22" s="211">
        <f>'Jan - Fev'!$J$103</f>
      </c>
      <c r="F22" s="212"/>
      <c r="G22" s="211">
        <f>'Mar - Abr'!$F$103</f>
      </c>
      <c r="H22" s="212"/>
      <c r="I22" s="211">
        <f>'Mar - Abr'!$J$103</f>
      </c>
      <c r="J22" s="212"/>
      <c r="K22" s="211">
        <f>'Mai - Jun'!$F$103</f>
      </c>
      <c r="L22" s="212"/>
      <c r="M22" s="211">
        <f>'Mai - Jun'!$J$103</f>
      </c>
      <c r="N22" s="221"/>
      <c r="O22" s="228">
        <f>'Jul - Ago'!$F$103</f>
      </c>
      <c r="P22" s="212"/>
      <c r="Q22" s="211">
        <f>'Jul - Ago'!$J$103</f>
      </c>
      <c r="R22" s="212"/>
      <c r="S22" s="211">
        <f>'Set - Out'!$F$103</f>
      </c>
      <c r="T22" s="212"/>
      <c r="U22" s="211">
        <f>'Set - Out'!$J$103</f>
      </c>
      <c r="V22" s="212"/>
      <c r="W22" s="211">
        <f>'Nov - Dez'!$F$103</f>
      </c>
      <c r="X22" s="212"/>
      <c r="Y22" s="211">
        <f>'Nov - Dez'!$J$103</f>
      </c>
      <c r="Z22" s="119"/>
      <c r="AA22" s="82"/>
      <c r="AB22" s="119"/>
      <c r="AC22" s="130">
        <f>IF(AC21&lt;=0,"",AC21/AC26)</f>
      </c>
      <c r="AD22" s="119"/>
      <c r="AE22" s="130">
        <f>IF(AC7&lt;=0,"",AE21/AE26)</f>
        <v>0</v>
      </c>
      <c r="AF22" s="119"/>
      <c r="AG22" s="91"/>
    </row>
    <row r="23" spans="1:33" ht="12.75">
      <c r="A23" s="125" t="s">
        <v>50</v>
      </c>
      <c r="B23" s="119"/>
      <c r="C23" s="126">
        <f>'Jan - Fev'!$D$128</f>
        <v>0</v>
      </c>
      <c r="D23" s="119"/>
      <c r="E23" s="126">
        <f>'Jan - Fev'!$H$128</f>
        <v>0</v>
      </c>
      <c r="F23" s="119"/>
      <c r="G23" s="126">
        <f>'Mar - Abr'!$D$128</f>
        <v>0</v>
      </c>
      <c r="H23" s="119"/>
      <c r="I23" s="126">
        <f>'Mar - Abr'!$H$128</f>
        <v>0</v>
      </c>
      <c r="J23" s="119"/>
      <c r="K23" s="126">
        <f>'Mai - Jun'!$D$128</f>
        <v>0</v>
      </c>
      <c r="L23" s="119"/>
      <c r="M23" s="126">
        <f>'Mai - Jun'!$H$128</f>
        <v>0</v>
      </c>
      <c r="N23" s="219"/>
      <c r="O23" s="227">
        <f>'Jul - Ago'!$D$128</f>
        <v>0</v>
      </c>
      <c r="P23" s="119"/>
      <c r="Q23" s="126">
        <f>'Jul - Ago'!$H$128</f>
        <v>0</v>
      </c>
      <c r="R23" s="119"/>
      <c r="S23" s="126">
        <f>'Set - Out'!$D$128</f>
        <v>0</v>
      </c>
      <c r="T23" s="119"/>
      <c r="U23" s="126">
        <f>'Set - Out'!$H$128</f>
        <v>0</v>
      </c>
      <c r="V23" s="119"/>
      <c r="W23" s="126">
        <f>'Nov - Dez'!$D$128</f>
        <v>0</v>
      </c>
      <c r="X23" s="119"/>
      <c r="Y23" s="126">
        <f>'Nov - Dez'!$H$128</f>
        <v>0</v>
      </c>
      <c r="Z23" s="119"/>
      <c r="AA23" s="74"/>
      <c r="AB23" s="119"/>
      <c r="AC23" s="127">
        <f>SUM(C23:Z23)</f>
        <v>0</v>
      </c>
      <c r="AD23" s="119"/>
      <c r="AE23" s="128">
        <f>AC23/12</f>
        <v>0</v>
      </c>
      <c r="AF23" s="119"/>
      <c r="AG23" s="91"/>
    </row>
    <row r="24" spans="1:33" ht="12.75" customHeight="1">
      <c r="A24" s="129" t="s">
        <v>114</v>
      </c>
      <c r="B24" s="119"/>
      <c r="C24" s="214">
        <f>'Jan - Fev'!$F$117</f>
      </c>
      <c r="D24" s="212"/>
      <c r="E24" s="214">
        <f>'Jan - Fev'!$J$117</f>
      </c>
      <c r="F24" s="212"/>
      <c r="G24" s="214">
        <f>'Mar - Abr'!$F$117</f>
      </c>
      <c r="H24" s="212"/>
      <c r="I24" s="214">
        <f>'Mar - Abr'!$J$117</f>
      </c>
      <c r="J24" s="212"/>
      <c r="K24" s="214">
        <f>'Mai - Jun'!$F$117</f>
      </c>
      <c r="L24" s="212"/>
      <c r="M24" s="214">
        <f>'Mai - Jun'!$J$117</f>
      </c>
      <c r="N24" s="221"/>
      <c r="O24" s="214">
        <f>'Jul - Ago'!$F$117</f>
      </c>
      <c r="P24" s="212"/>
      <c r="Q24" s="214">
        <f>'Jul - Ago'!$J$117</f>
      </c>
      <c r="R24" s="212"/>
      <c r="S24" s="214">
        <f>'Set - Out'!$F$117</f>
      </c>
      <c r="T24" s="212"/>
      <c r="U24" s="214">
        <f>'Set - Out'!$J$117</f>
      </c>
      <c r="V24" s="212"/>
      <c r="W24" s="214">
        <f>'Nov - Dez'!$F$117</f>
      </c>
      <c r="X24" s="212"/>
      <c r="Y24" s="214">
        <f>'Nov - Dez'!$J$117</f>
      </c>
      <c r="Z24" s="119"/>
      <c r="AA24" s="82"/>
      <c r="AB24" s="119"/>
      <c r="AC24" s="134">
        <f>IF(AC23&lt;=0,"",AC23/AC26)</f>
      </c>
      <c r="AD24" s="119"/>
      <c r="AE24" s="134">
        <f>IF(AC9&lt;=0,"",AE23/AE26)</f>
        <v>0</v>
      </c>
      <c r="AF24" s="119"/>
      <c r="AG24" s="91"/>
    </row>
    <row r="25" spans="1:33" ht="3.75" customHeight="1" thickBot="1">
      <c r="A25" s="88"/>
      <c r="B25" s="119"/>
      <c r="C25" s="136"/>
      <c r="D25" s="119"/>
      <c r="E25" s="136"/>
      <c r="F25" s="119"/>
      <c r="G25" s="136"/>
      <c r="H25" s="119"/>
      <c r="I25" s="136"/>
      <c r="J25" s="119"/>
      <c r="K25" s="136"/>
      <c r="L25" s="119"/>
      <c r="M25" s="136"/>
      <c r="N25" s="219"/>
      <c r="O25" s="230"/>
      <c r="P25" s="119"/>
      <c r="Q25" s="136"/>
      <c r="R25" s="119"/>
      <c r="S25" s="136"/>
      <c r="T25" s="119"/>
      <c r="U25" s="136"/>
      <c r="V25" s="119"/>
      <c r="W25" s="136"/>
      <c r="X25" s="119"/>
      <c r="Y25" s="136"/>
      <c r="Z25" s="119"/>
      <c r="AA25" s="82"/>
      <c r="AB25" s="119"/>
      <c r="AC25" s="139"/>
      <c r="AD25" s="119"/>
      <c r="AE25" s="139"/>
      <c r="AF25" s="119"/>
      <c r="AG25" s="91"/>
    </row>
    <row r="26" spans="1:33" ht="12.75">
      <c r="A26" s="137" t="s">
        <v>122</v>
      </c>
      <c r="B26" s="119"/>
      <c r="C26" s="138">
        <f>C7+C9+C11+C13+C15+C17+C19+C21+C23</f>
        <v>2079</v>
      </c>
      <c r="D26" s="119"/>
      <c r="E26" s="138">
        <f>E7+E9+E11+E13+E15+E17+E19+E21+E23</f>
        <v>2190</v>
      </c>
      <c r="F26" s="119"/>
      <c r="G26" s="138">
        <f>G7+G9+G11+G13+G15+G17+G19+G21+G23</f>
        <v>2121</v>
      </c>
      <c r="H26" s="119"/>
      <c r="I26" s="138">
        <f>I7+I9+I11+I13+I15+I17+I19+I21+I23</f>
        <v>2012</v>
      </c>
      <c r="J26" s="119"/>
      <c r="K26" s="138">
        <f>K7+K9+K11+K13+K15+K17+K19+K21+K23</f>
        <v>1843</v>
      </c>
      <c r="L26" s="119"/>
      <c r="M26" s="138">
        <f>M7+M9+M11+M13+M15+M17+M19+M21+M23</f>
        <v>2233</v>
      </c>
      <c r="N26" s="219"/>
      <c r="O26" s="231">
        <f>O7+O9+O11+O13+O15+O17+O19+O21+O23</f>
        <v>2089</v>
      </c>
      <c r="P26" s="119"/>
      <c r="Q26" s="138">
        <f>Q7+Q9+Q11+Q13+Q15+Q17+Q19+Q21+Q23</f>
        <v>2055</v>
      </c>
      <c r="R26" s="119"/>
      <c r="S26" s="138">
        <f>S7+S9+S11+S13+S15+S17+S19+S21+S23</f>
        <v>2070</v>
      </c>
      <c r="T26" s="119"/>
      <c r="U26" s="138">
        <f>U7+U9+U11+U13+U15+U17+U19+U21+U23</f>
        <v>2176</v>
      </c>
      <c r="V26" s="119"/>
      <c r="W26" s="138">
        <f>W7+W9+W11+W13+W15+W17+W19+W21+W23</f>
        <v>2052</v>
      </c>
      <c r="X26" s="119"/>
      <c r="Y26" s="138">
        <f>Y7+Y9+Y11+Y13+Y15+Y17+Y19+Y21+Y23</f>
        <v>3250</v>
      </c>
      <c r="Z26" s="119"/>
      <c r="AA26" s="82"/>
      <c r="AB26" s="119"/>
      <c r="AC26" s="140">
        <f>AC7+AC9+AC11+AC13+AC15+AC17+AC19+AC21+AC23</f>
        <v>26170</v>
      </c>
      <c r="AD26" s="119"/>
      <c r="AE26" s="140">
        <f>AE7+AE9+AE11+AE13+AE15+AE17+AE19+AE21+AE23</f>
        <v>2180.8333333333335</v>
      </c>
      <c r="AF26" s="119"/>
      <c r="AG26" s="91"/>
    </row>
    <row r="27" spans="1:33" ht="2.25" customHeight="1">
      <c r="A27" s="85"/>
      <c r="B27" s="119"/>
      <c r="C27" s="86"/>
      <c r="D27" s="119"/>
      <c r="E27" s="86"/>
      <c r="F27" s="119"/>
      <c r="G27" s="86"/>
      <c r="H27" s="119"/>
      <c r="I27" s="86"/>
      <c r="J27" s="119"/>
      <c r="K27" s="86"/>
      <c r="L27" s="119"/>
      <c r="M27" s="86"/>
      <c r="N27" s="219"/>
      <c r="O27" s="232"/>
      <c r="P27" s="119"/>
      <c r="Q27" s="86"/>
      <c r="R27" s="119"/>
      <c r="S27" s="86"/>
      <c r="T27" s="119"/>
      <c r="U27" s="86"/>
      <c r="V27" s="119"/>
      <c r="W27" s="86"/>
      <c r="X27" s="119"/>
      <c r="Y27" s="86"/>
      <c r="Z27" s="119"/>
      <c r="AA27" s="82"/>
      <c r="AB27" s="119"/>
      <c r="AC27" s="87"/>
      <c r="AD27" s="119"/>
      <c r="AE27" s="87"/>
      <c r="AF27" s="119"/>
      <c r="AG27" s="91"/>
    </row>
    <row r="28" spans="1:33" ht="13.5" customHeight="1" thickBot="1">
      <c r="A28" s="250" t="s">
        <v>121</v>
      </c>
      <c r="B28" s="121"/>
      <c r="C28" s="251">
        <f>C5-C26</f>
        <v>121</v>
      </c>
      <c r="D28" s="121"/>
      <c r="E28" s="251">
        <f>E5-E26</f>
        <v>10</v>
      </c>
      <c r="F28" s="121"/>
      <c r="G28" s="251">
        <f>G5-G26</f>
        <v>79</v>
      </c>
      <c r="H28" s="121"/>
      <c r="I28" s="251">
        <f>I5-I26</f>
        <v>188</v>
      </c>
      <c r="J28" s="121"/>
      <c r="K28" s="251">
        <f>K5-K26</f>
        <v>357</v>
      </c>
      <c r="L28" s="121"/>
      <c r="M28" s="251">
        <f>M5-M26</f>
        <v>-33</v>
      </c>
      <c r="N28" s="222"/>
      <c r="O28" s="251">
        <f>O5-O26</f>
        <v>111</v>
      </c>
      <c r="P28" s="121"/>
      <c r="Q28" s="251">
        <f>Q5-Q26</f>
        <v>145</v>
      </c>
      <c r="R28" s="121"/>
      <c r="S28" s="251">
        <f>S5-S26</f>
        <v>130</v>
      </c>
      <c r="T28" s="121"/>
      <c r="U28" s="251">
        <f>U5-U26</f>
        <v>24</v>
      </c>
      <c r="V28" s="121"/>
      <c r="W28" s="251">
        <f>W5-W26</f>
        <v>1248</v>
      </c>
      <c r="X28" s="121"/>
      <c r="Y28" s="251">
        <f>Y5-Y26</f>
        <v>50</v>
      </c>
      <c r="Z28" s="121"/>
      <c r="AA28" s="82"/>
      <c r="AB28" s="121"/>
      <c r="AC28" s="251">
        <f>AC5-AC26</f>
        <v>2430</v>
      </c>
      <c r="AD28" s="121"/>
      <c r="AE28" s="251">
        <f>AE5-AE26</f>
        <v>202.5</v>
      </c>
      <c r="AF28" s="121"/>
      <c r="AG28" s="91"/>
    </row>
    <row r="29" spans="1:33" ht="13.5" customHeight="1" thickBot="1">
      <c r="A29" s="88"/>
      <c r="B29" s="119"/>
      <c r="C29" s="89"/>
      <c r="D29" s="119"/>
      <c r="E29" s="89"/>
      <c r="F29" s="119"/>
      <c r="G29" s="89"/>
      <c r="H29" s="119"/>
      <c r="I29" s="89"/>
      <c r="J29" s="119"/>
      <c r="K29" s="89"/>
      <c r="L29" s="119"/>
      <c r="M29" s="89"/>
      <c r="N29" s="219"/>
      <c r="O29" s="90"/>
      <c r="P29" s="119"/>
      <c r="Q29" s="89"/>
      <c r="R29" s="119"/>
      <c r="S29" s="89"/>
      <c r="T29" s="119"/>
      <c r="U29" s="89"/>
      <c r="V29" s="119"/>
      <c r="W29" s="89"/>
      <c r="X29" s="119"/>
      <c r="Y29" s="89"/>
      <c r="Z29" s="119"/>
      <c r="AA29" s="82"/>
      <c r="AB29" s="119"/>
      <c r="AC29" s="91"/>
      <c r="AD29" s="119"/>
      <c r="AE29" s="91"/>
      <c r="AF29" s="119"/>
      <c r="AG29" s="91"/>
    </row>
    <row r="30" spans="1:33" ht="12.75">
      <c r="A30" s="92" t="s">
        <v>115</v>
      </c>
      <c r="B30" s="119"/>
      <c r="C30" s="93"/>
      <c r="D30" s="119"/>
      <c r="E30" s="93"/>
      <c r="F30" s="119"/>
      <c r="G30" s="93"/>
      <c r="H30" s="119"/>
      <c r="I30" s="93"/>
      <c r="J30" s="119"/>
      <c r="K30" s="93"/>
      <c r="L30" s="119"/>
      <c r="M30" s="93"/>
      <c r="N30" s="219"/>
      <c r="O30" s="93"/>
      <c r="P30" s="119"/>
      <c r="Q30" s="93"/>
      <c r="R30" s="119"/>
      <c r="S30" s="93"/>
      <c r="T30" s="119"/>
      <c r="U30" s="93"/>
      <c r="V30" s="119"/>
      <c r="W30" s="93"/>
      <c r="X30" s="119"/>
      <c r="Y30" s="93"/>
      <c r="Z30" s="119"/>
      <c r="AA30" s="74"/>
      <c r="AB30" s="119"/>
      <c r="AC30" s="92"/>
      <c r="AD30" s="119"/>
      <c r="AE30" s="92"/>
      <c r="AF30" s="119"/>
      <c r="AG30" s="91"/>
    </row>
    <row r="31" spans="1:33" ht="12.75">
      <c r="A31" s="94" t="s">
        <v>142</v>
      </c>
      <c r="B31" s="119"/>
      <c r="C31" s="95">
        <f>'Jan - Fev'!$D$137</f>
        <v>2200</v>
      </c>
      <c r="D31" s="119"/>
      <c r="E31" s="95">
        <f>'Jan - Fev'!$H$137</f>
        <v>2200</v>
      </c>
      <c r="F31" s="119"/>
      <c r="G31" s="95">
        <f>'Mar - Abr'!$D$137</f>
        <v>2200</v>
      </c>
      <c r="H31" s="119"/>
      <c r="I31" s="95">
        <f>'Mar - Abr'!$H$137</f>
        <v>2200</v>
      </c>
      <c r="J31" s="119"/>
      <c r="K31" s="95">
        <f>'Mai - Jun'!$D$137</f>
        <v>2200</v>
      </c>
      <c r="L31" s="119"/>
      <c r="M31" s="95">
        <f>'Mai - Jun'!$H$137</f>
        <v>2200</v>
      </c>
      <c r="N31" s="219"/>
      <c r="O31" s="95">
        <f>'Jul - Ago'!$D$137</f>
        <v>2200</v>
      </c>
      <c r="P31" s="119"/>
      <c r="Q31" s="95">
        <f>'Jul - Ago'!$H$137</f>
        <v>2200</v>
      </c>
      <c r="R31" s="119"/>
      <c r="S31" s="95">
        <f>'Set - Out'!$D$137</f>
        <v>2200</v>
      </c>
      <c r="T31" s="119"/>
      <c r="U31" s="95">
        <f>'Set - Out'!$H$137</f>
        <v>2200</v>
      </c>
      <c r="V31" s="119"/>
      <c r="W31" s="95">
        <f>'Nov - Dez'!$D$137</f>
        <v>3300</v>
      </c>
      <c r="X31" s="119"/>
      <c r="Y31" s="95">
        <f>'Nov - Dez'!$H$137</f>
        <v>3300</v>
      </c>
      <c r="Z31" s="119"/>
      <c r="AA31" s="74"/>
      <c r="AB31" s="119"/>
      <c r="AC31" s="94">
        <f>SUM(C31:Z31)</f>
        <v>28600</v>
      </c>
      <c r="AD31" s="119"/>
      <c r="AE31" s="94">
        <f>AC31/12</f>
        <v>2383.3333333333335</v>
      </c>
      <c r="AF31" s="119"/>
      <c r="AG31" s="91"/>
    </row>
    <row r="32" spans="1:33" ht="12.75">
      <c r="A32" s="94" t="s">
        <v>143</v>
      </c>
      <c r="B32" s="119"/>
      <c r="C32" s="95">
        <f>'Jan - Fev'!$D$138</f>
        <v>2079</v>
      </c>
      <c r="D32" s="119"/>
      <c r="E32" s="95">
        <f>'Jan - Fev'!$H$138</f>
        <v>2190</v>
      </c>
      <c r="F32" s="119"/>
      <c r="G32" s="95">
        <f>'Mar - Abr'!$D$138</f>
        <v>2121</v>
      </c>
      <c r="H32" s="119"/>
      <c r="I32" s="95">
        <f>'Mar - Abr'!$H$138</f>
        <v>2012</v>
      </c>
      <c r="J32" s="119"/>
      <c r="K32" s="95">
        <f>'Mai - Jun'!$D$138</f>
        <v>1843</v>
      </c>
      <c r="L32" s="119"/>
      <c r="M32" s="95">
        <f>'Mai - Jun'!$H$138</f>
        <v>2233</v>
      </c>
      <c r="N32" s="219"/>
      <c r="O32" s="95">
        <f>'Jul - Ago'!$D$138</f>
        <v>2089</v>
      </c>
      <c r="P32" s="119"/>
      <c r="Q32" s="95">
        <f>'Jul - Ago'!$H$138</f>
        <v>2055</v>
      </c>
      <c r="R32" s="119"/>
      <c r="S32" s="95">
        <f>'Set - Out'!$D$138</f>
        <v>2070</v>
      </c>
      <c r="T32" s="119"/>
      <c r="U32" s="95">
        <f>'Set - Out'!$H$138</f>
        <v>2176</v>
      </c>
      <c r="V32" s="119"/>
      <c r="W32" s="95">
        <f>'Nov - Dez'!$D$138</f>
        <v>2052</v>
      </c>
      <c r="X32" s="119"/>
      <c r="Y32" s="95">
        <f>'Nov - Dez'!$H$138</f>
        <v>3250</v>
      </c>
      <c r="Z32" s="119"/>
      <c r="AA32" s="74"/>
      <c r="AB32" s="119"/>
      <c r="AC32" s="94">
        <f>SUM(C32:Z32)</f>
        <v>26170</v>
      </c>
      <c r="AD32" s="119"/>
      <c r="AE32" s="94">
        <f>AC32/12</f>
        <v>2180.8333333333335</v>
      </c>
      <c r="AF32" s="119"/>
      <c r="AG32" s="91"/>
    </row>
    <row r="33" spans="1:33" ht="13.5" thickBot="1">
      <c r="A33" s="146" t="s">
        <v>102</v>
      </c>
      <c r="B33" s="121"/>
      <c r="C33" s="96">
        <f>IF(C31="",0,IF(C32="",0,C31-C32))</f>
        <v>121</v>
      </c>
      <c r="D33" s="121"/>
      <c r="E33" s="96">
        <f>IF(E31="",0,IF(E32="",0,E31-E32))</f>
        <v>10</v>
      </c>
      <c r="F33" s="121"/>
      <c r="G33" s="96">
        <f>IF(G31="",0,IF(G32="",0,G31-G32))</f>
        <v>79</v>
      </c>
      <c r="H33" s="121"/>
      <c r="I33" s="96">
        <f>IF(I31="",0,IF(I32="",0,I31-I32))</f>
        <v>188</v>
      </c>
      <c r="J33" s="121"/>
      <c r="K33" s="96">
        <f>IF(K31="",0,IF(K32="",0,K31-K32))</f>
        <v>357</v>
      </c>
      <c r="L33" s="121"/>
      <c r="M33" s="96">
        <f>IF(M31="",0,IF(M32="",0,M31-M32))</f>
        <v>-33</v>
      </c>
      <c r="N33" s="222"/>
      <c r="O33" s="96">
        <f>IF(O31="",0,IF(O32="",0,O31-O32))</f>
        <v>111</v>
      </c>
      <c r="P33" s="121"/>
      <c r="Q33" s="96">
        <f>IF(Q31="",0,IF(Q32="",0,Q31-Q32))</f>
        <v>145</v>
      </c>
      <c r="R33" s="121"/>
      <c r="S33" s="96">
        <f>IF(S31="",0,IF(S32="",0,S31-S32))</f>
        <v>130</v>
      </c>
      <c r="T33" s="121"/>
      <c r="U33" s="96">
        <f>IF(U31="",0,IF(U32="",0,U31-U32))</f>
        <v>24</v>
      </c>
      <c r="V33" s="121"/>
      <c r="W33" s="96">
        <f>IF(W31="",0,IF(W32="",0,W31-W32))</f>
        <v>1248</v>
      </c>
      <c r="X33" s="121"/>
      <c r="Y33" s="96">
        <f>IF(Y31="",0,IF(Y32="",0,Y31-Y32))</f>
        <v>50</v>
      </c>
      <c r="Z33" s="121"/>
      <c r="AA33" s="135"/>
      <c r="AB33" s="121"/>
      <c r="AC33" s="97">
        <f>AC31-AC32</f>
        <v>2430</v>
      </c>
      <c r="AD33" s="121"/>
      <c r="AE33" s="97">
        <f>AE31-AE32</f>
        <v>202.5</v>
      </c>
      <c r="AF33" s="121"/>
      <c r="AG33" s="91"/>
    </row>
    <row r="34" spans="1:33" s="100" customFormat="1" ht="13.5" thickBot="1">
      <c r="A34" s="99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219"/>
      <c r="O34" s="99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119"/>
      <c r="AG34" s="143"/>
    </row>
    <row r="35" spans="1:33" s="100" customFormat="1" ht="13.5" thickBot="1">
      <c r="A35" s="253" t="s">
        <v>120</v>
      </c>
      <c r="B35" s="150"/>
      <c r="C35" s="252">
        <f>'Jan - Fev'!$D$152</f>
        <v>0.05</v>
      </c>
      <c r="D35" s="150"/>
      <c r="E35" s="252">
        <f>'Jan - Fev'!$H$152</f>
        <v>0</v>
      </c>
      <c r="F35" s="150"/>
      <c r="G35" s="252">
        <f>'Mar - Abr'!$D$152</f>
        <v>0.04</v>
      </c>
      <c r="H35" s="150"/>
      <c r="I35" s="252">
        <f>'Mar - Abr'!$H$152</f>
        <v>0.09</v>
      </c>
      <c r="J35" s="150"/>
      <c r="K35" s="252">
        <f>'Mai - Jun'!$D$152</f>
        <v>0.16</v>
      </c>
      <c r="L35" s="150"/>
      <c r="M35" s="252" t="str">
        <f>'Mai - Jun'!$H$152</f>
        <v>Resultado Negativo. Não é possível fazer aplicação. </v>
      </c>
      <c r="N35" s="223"/>
      <c r="O35" s="252">
        <f>'Jul - Ago'!$D$152</f>
        <v>0.05</v>
      </c>
      <c r="P35" s="150"/>
      <c r="Q35" s="252">
        <f>'Jul - Ago'!$H$152</f>
        <v>0.07</v>
      </c>
      <c r="R35" s="150"/>
      <c r="S35" s="252">
        <f>'Set - Out'!$D$152</f>
        <v>0.06</v>
      </c>
      <c r="T35" s="150"/>
      <c r="U35" s="252">
        <f>'Set - Out'!$H$152</f>
        <v>0.01</v>
      </c>
      <c r="V35" s="150"/>
      <c r="W35" s="252">
        <f>'Nov - Dez'!$D$152</f>
        <v>0.38</v>
      </c>
      <c r="X35" s="150"/>
      <c r="Y35" s="252">
        <f>'Nov - Dez'!$H$152</f>
        <v>0.02</v>
      </c>
      <c r="Z35" s="118"/>
      <c r="AA35" s="72"/>
      <c r="AB35" s="118"/>
      <c r="AC35" s="254" t="e">
        <f>C35+E35+G35+I35+K35+M35+O35+Q35+S35+U35+W35+Y35</f>
        <v>#VALUE!</v>
      </c>
      <c r="AD35" s="171"/>
      <c r="AE35" s="254" t="e">
        <f>AC35/12</f>
        <v>#VALUE!</v>
      </c>
      <c r="AF35" s="118"/>
      <c r="AG35" s="117"/>
    </row>
    <row r="36" spans="1:33" s="100" customFormat="1" ht="3.75" customHeight="1" thickBot="1">
      <c r="A36" s="147"/>
      <c r="B36" s="151"/>
      <c r="C36" s="148"/>
      <c r="D36" s="151"/>
      <c r="E36" s="148"/>
      <c r="F36" s="151"/>
      <c r="G36" s="148"/>
      <c r="H36" s="151"/>
      <c r="I36" s="148"/>
      <c r="J36" s="151"/>
      <c r="K36" s="148"/>
      <c r="L36" s="151"/>
      <c r="M36" s="148"/>
      <c r="N36" s="218"/>
      <c r="O36" s="147"/>
      <c r="P36" s="151"/>
      <c r="Q36" s="148"/>
      <c r="R36" s="151"/>
      <c r="S36" s="148"/>
      <c r="T36" s="151"/>
      <c r="U36" s="148"/>
      <c r="V36" s="151"/>
      <c r="W36" s="148"/>
      <c r="X36" s="151"/>
      <c r="Y36" s="148"/>
      <c r="Z36" s="119"/>
      <c r="AA36" s="74"/>
      <c r="AB36" s="119"/>
      <c r="AC36" s="147"/>
      <c r="AD36" s="151"/>
      <c r="AE36" s="149"/>
      <c r="AF36" s="119"/>
      <c r="AG36" s="143"/>
    </row>
    <row r="37" spans="1:33" ht="13.5" thickBot="1">
      <c r="A37" s="131" t="s">
        <v>92</v>
      </c>
      <c r="B37" s="141"/>
      <c r="C37" s="132"/>
      <c r="D37" s="141"/>
      <c r="E37" s="132"/>
      <c r="F37" s="141"/>
      <c r="G37" s="132"/>
      <c r="H37" s="141"/>
      <c r="I37" s="132"/>
      <c r="J37" s="141"/>
      <c r="K37" s="132"/>
      <c r="L37" s="141"/>
      <c r="M37" s="132"/>
      <c r="N37" s="224"/>
      <c r="O37" s="132"/>
      <c r="P37" s="141"/>
      <c r="Q37" s="132"/>
      <c r="R37" s="141"/>
      <c r="S37" s="132"/>
      <c r="T37" s="141"/>
      <c r="U37" s="132"/>
      <c r="V37" s="141"/>
      <c r="W37" s="132"/>
      <c r="X37" s="141"/>
      <c r="Y37" s="132"/>
      <c r="Z37" s="120"/>
      <c r="AA37" s="101"/>
      <c r="AB37" s="120"/>
      <c r="AC37" s="133"/>
      <c r="AD37" s="141"/>
      <c r="AE37" s="133"/>
      <c r="AF37" s="120"/>
      <c r="AG37" s="91"/>
    </row>
    <row r="38" spans="1:33" ht="12.75">
      <c r="A38" s="102" t="s">
        <v>144</v>
      </c>
      <c r="B38" s="119"/>
      <c r="C38" s="103">
        <f>'Jan - Fev'!$D$175+'Jan - Fev'!$D$177-'Jan - Fev'!$D$176</f>
        <v>0</v>
      </c>
      <c r="D38" s="119"/>
      <c r="E38" s="103">
        <f>'Jan - Fev'!$H$175+'Jan - Fev'!$H$177-'Jan - Fev'!$H$176</f>
        <v>0</v>
      </c>
      <c r="F38" s="119"/>
      <c r="G38" s="103">
        <f>'Mar - Abr'!$D$175+'Mar - Abr'!$D$177-'Mar - Abr'!$D$176</f>
        <v>0</v>
      </c>
      <c r="H38" s="119"/>
      <c r="I38" s="103">
        <f>'Mar - Abr'!$H$175+'Mar - Abr'!$H$177-'Mar - Abr'!$H$176</f>
        <v>0</v>
      </c>
      <c r="J38" s="119"/>
      <c r="K38" s="103">
        <f>'Mai - Jun'!$D$175+'Mai - Jun'!$D$177-'Mai - Jun'!$D$176</f>
        <v>0</v>
      </c>
      <c r="L38" s="119"/>
      <c r="M38" s="103">
        <f>'Mai - Jun'!$H$175+'Mai - Jun'!$H$177-'Mai - Jun'!$H$176</f>
        <v>0</v>
      </c>
      <c r="N38" s="219"/>
      <c r="O38" s="95">
        <f>'Jul - Ago'!$D$175+'Jul - Ago'!$D$177-'Jul - Ago'!$D$176</f>
        <v>0</v>
      </c>
      <c r="P38" s="119"/>
      <c r="Q38" s="103">
        <f>'Jul - Ago'!$H$175+'Jul - Ago'!$H$177-'Jul - Ago'!$H$176</f>
        <v>0</v>
      </c>
      <c r="R38" s="119"/>
      <c r="S38" s="103">
        <f>'Set - Out'!$D$175+'Set - Out'!$D$177-'Set - Out'!$D$176</f>
        <v>0</v>
      </c>
      <c r="T38" s="119"/>
      <c r="U38" s="103">
        <f>'Set - Out'!$H$175+'Set - Out'!$H$177-'Set - Out'!$H$176</f>
        <v>0</v>
      </c>
      <c r="V38" s="119"/>
      <c r="W38" s="103">
        <f>'Nov - Dez'!$D$175+'Nov - Dez'!$D$177-'Nov - Dez'!$D$176</f>
        <v>0</v>
      </c>
      <c r="X38" s="119"/>
      <c r="Y38" s="103">
        <f>'Nov - Dez'!$H$175+'Nov - Dez'!$H$177-'Nov - Dez'!$H$176</f>
        <v>0</v>
      </c>
      <c r="Z38" s="119"/>
      <c r="AA38" s="74"/>
      <c r="AB38" s="119"/>
      <c r="AC38" s="94">
        <f>SUM(C38:Z38)</f>
        <v>0</v>
      </c>
      <c r="AD38" s="119"/>
      <c r="AE38" s="94">
        <f>AC38/12</f>
        <v>0</v>
      </c>
      <c r="AF38" s="119"/>
      <c r="AG38" s="91"/>
    </row>
    <row r="39" spans="1:33" ht="13.5" thickBot="1">
      <c r="A39" s="104" t="s">
        <v>144</v>
      </c>
      <c r="B39" s="119"/>
      <c r="C39" s="105">
        <f>'Jan - Fev'!$E$175+'Jan - Fev'!$E$177-'Jan - Fev'!$E$176</f>
        <v>0</v>
      </c>
      <c r="D39" s="119"/>
      <c r="E39" s="105">
        <f>'Jan - Fev'!$I$175+'Jan - Fev'!$I$177-'Jan - Fev'!$I$176</f>
        <v>0</v>
      </c>
      <c r="F39" s="119"/>
      <c r="G39" s="105">
        <f>'Mar - Abr'!$E$175+'Mar - Abr'!$E$177-'Mar - Abr'!$E$176</f>
        <v>0</v>
      </c>
      <c r="H39" s="119"/>
      <c r="I39" s="105">
        <f>'Mar - Abr'!$I$175+'Mar - Abr'!$I$177-'Mar - Abr'!$I$176</f>
        <v>0</v>
      </c>
      <c r="J39" s="119"/>
      <c r="K39" s="105">
        <f>'Mai - Jun'!$E$175+'Mai - Jun'!$E$177-'Mai - Jun'!$E$176</f>
        <v>0</v>
      </c>
      <c r="L39" s="119"/>
      <c r="M39" s="105">
        <f>'Mai - Jun'!$I$175+'Mai - Jun'!$I$177-'Mai - Jun'!$I$176</f>
        <v>0</v>
      </c>
      <c r="N39" s="219"/>
      <c r="O39" s="233">
        <f>'Jul - Ago'!$E$175+'Jul - Ago'!$E$177-'Jul - Ago'!$E$176</f>
        <v>0</v>
      </c>
      <c r="P39" s="119"/>
      <c r="Q39" s="105">
        <f>'Jul - Ago'!$I$175+'Jul - Ago'!$I$177-'Jul - Ago'!$I$176</f>
        <v>0</v>
      </c>
      <c r="R39" s="119"/>
      <c r="S39" s="105">
        <f>'Set - Out'!$E$175+'Set - Out'!$E$177-'Set - Out'!$E$176</f>
        <v>0</v>
      </c>
      <c r="T39" s="119"/>
      <c r="U39" s="105">
        <f>'Set - Out'!$I$175+'Set - Out'!$I$177-'Set - Out'!$I$176</f>
        <v>0</v>
      </c>
      <c r="V39" s="119"/>
      <c r="W39" s="105">
        <f>'Nov - Dez'!$E$175+'Nov - Dez'!$E$177-'Nov - Dez'!$E$176</f>
        <v>0</v>
      </c>
      <c r="X39" s="119"/>
      <c r="Y39" s="105">
        <f>'Nov - Dez'!$I$175+'Nov - Dez'!$I$177-'Nov - Dez'!$I$176</f>
        <v>0</v>
      </c>
      <c r="Z39" s="119"/>
      <c r="AA39" s="74"/>
      <c r="AB39" s="119"/>
      <c r="AC39" s="94">
        <f>SUM(C39:Z39)</f>
        <v>0</v>
      </c>
      <c r="AD39" s="119"/>
      <c r="AE39" s="94">
        <f>AC39/12</f>
        <v>0</v>
      </c>
      <c r="AF39" s="119"/>
      <c r="AG39" s="91"/>
    </row>
    <row r="40" spans="1:33" ht="13.5" thickBot="1">
      <c r="A40" s="106" t="s">
        <v>118</v>
      </c>
      <c r="B40" s="119"/>
      <c r="C40" s="107">
        <f>C38+C39</f>
        <v>0</v>
      </c>
      <c r="D40" s="119"/>
      <c r="E40" s="107">
        <f>E38+E39</f>
        <v>0</v>
      </c>
      <c r="F40" s="119"/>
      <c r="G40" s="107">
        <f>G38+G39</f>
        <v>0</v>
      </c>
      <c r="H40" s="119"/>
      <c r="I40" s="107">
        <f>I38+I39</f>
        <v>0</v>
      </c>
      <c r="J40" s="119"/>
      <c r="K40" s="107">
        <f>K38+K39</f>
        <v>0</v>
      </c>
      <c r="L40" s="119"/>
      <c r="M40" s="107">
        <f>M38+M39</f>
        <v>0</v>
      </c>
      <c r="N40" s="219"/>
      <c r="O40" s="234">
        <f>O38+O39</f>
        <v>0</v>
      </c>
      <c r="P40" s="119"/>
      <c r="Q40" s="107">
        <f>Q38+Q39</f>
        <v>0</v>
      </c>
      <c r="R40" s="119"/>
      <c r="S40" s="107">
        <f>S38+S39</f>
        <v>0</v>
      </c>
      <c r="T40" s="119"/>
      <c r="U40" s="107">
        <f>U38+U39</f>
        <v>0</v>
      </c>
      <c r="V40" s="119"/>
      <c r="W40" s="107">
        <f>W38+W39</f>
        <v>0</v>
      </c>
      <c r="X40" s="119"/>
      <c r="Y40" s="107">
        <f>Y38+Y39</f>
        <v>0</v>
      </c>
      <c r="Z40" s="119"/>
      <c r="AA40" s="74"/>
      <c r="AB40" s="119"/>
      <c r="AC40" s="108">
        <f>AC38+AC39</f>
        <v>0</v>
      </c>
      <c r="AD40" s="119"/>
      <c r="AE40" s="108">
        <f>AE38+AE39</f>
        <v>0</v>
      </c>
      <c r="AF40" s="119"/>
      <c r="AG40" s="91"/>
    </row>
    <row r="41" spans="1:33" ht="5.25" customHeight="1" thickBot="1">
      <c r="A41" s="116"/>
      <c r="B41" s="119"/>
      <c r="C41" s="109"/>
      <c r="D41" s="119"/>
      <c r="E41" s="109"/>
      <c r="F41" s="119"/>
      <c r="G41" s="109"/>
      <c r="H41" s="119"/>
      <c r="I41" s="109"/>
      <c r="J41" s="119"/>
      <c r="K41" s="109"/>
      <c r="L41" s="119"/>
      <c r="M41" s="109"/>
      <c r="N41" s="219"/>
      <c r="O41" s="235"/>
      <c r="P41" s="119"/>
      <c r="Q41" s="109"/>
      <c r="R41" s="119"/>
      <c r="S41" s="109"/>
      <c r="T41" s="119"/>
      <c r="U41" s="109"/>
      <c r="V41" s="119"/>
      <c r="W41" s="109"/>
      <c r="X41" s="119"/>
      <c r="Y41" s="109"/>
      <c r="Z41" s="119"/>
      <c r="AA41" s="74"/>
      <c r="AB41" s="119"/>
      <c r="AC41" s="110"/>
      <c r="AD41" s="119"/>
      <c r="AE41" s="110"/>
      <c r="AF41" s="119"/>
      <c r="AG41" s="91"/>
    </row>
    <row r="42" spans="1:33" ht="13.5" thickBot="1">
      <c r="A42" s="131" t="s">
        <v>136</v>
      </c>
      <c r="B42" s="120"/>
      <c r="C42" s="132"/>
      <c r="D42" s="120"/>
      <c r="E42" s="132"/>
      <c r="F42" s="120"/>
      <c r="G42" s="132"/>
      <c r="H42" s="120"/>
      <c r="I42" s="132"/>
      <c r="J42" s="120"/>
      <c r="K42" s="132"/>
      <c r="L42" s="120"/>
      <c r="M42" s="132"/>
      <c r="N42" s="225"/>
      <c r="O42" s="132"/>
      <c r="P42" s="120"/>
      <c r="Q42" s="132"/>
      <c r="R42" s="120"/>
      <c r="S42" s="132"/>
      <c r="T42" s="120"/>
      <c r="U42" s="132"/>
      <c r="V42" s="120"/>
      <c r="W42" s="132"/>
      <c r="X42" s="120"/>
      <c r="Y42" s="132"/>
      <c r="Z42" s="120"/>
      <c r="AA42" s="101"/>
      <c r="AB42" s="120"/>
      <c r="AC42" s="133"/>
      <c r="AD42" s="120"/>
      <c r="AE42" s="133"/>
      <c r="AF42" s="120"/>
      <c r="AG42" s="91"/>
    </row>
    <row r="43" spans="1:33" ht="12.75">
      <c r="A43" s="102" t="s">
        <v>144</v>
      </c>
      <c r="B43" s="119"/>
      <c r="C43" s="103">
        <f>'Jan - Fev'!$D$184+'Jan - Fev'!$D$186-'Jan - Fev'!$D$185</f>
        <v>0</v>
      </c>
      <c r="D43" s="119"/>
      <c r="E43" s="103">
        <f>'Jan - Fev'!$H$184+'Jan - Fev'!$H$186-'Jan - Fev'!$H$185</f>
        <v>0</v>
      </c>
      <c r="F43" s="119"/>
      <c r="G43" s="103">
        <f>'Mar - Abr'!$D$184+'Mar - Abr'!$D$186-'Mar - Abr'!$D$185</f>
        <v>0</v>
      </c>
      <c r="H43" s="119"/>
      <c r="I43" s="103">
        <f>'Mar - Abr'!$H$184+'Mar - Abr'!$H$186-'Mar - Abr'!$H$185</f>
        <v>0</v>
      </c>
      <c r="J43" s="119"/>
      <c r="K43" s="103">
        <f>'Mai - Jun'!$D$184+'Mai - Jun'!$D$186-'Mai - Jun'!$D$185</f>
        <v>0</v>
      </c>
      <c r="L43" s="119"/>
      <c r="M43" s="103">
        <f>'Mai - Jun'!$H$184+'Mai - Jun'!$H$186-'Mai - Jun'!$H$185</f>
        <v>0</v>
      </c>
      <c r="N43" s="219"/>
      <c r="O43" s="95">
        <f>'Jul - Ago'!$D$184+'Jul - Ago'!$D$186-'Jul - Ago'!$D$185</f>
        <v>0</v>
      </c>
      <c r="P43" s="119"/>
      <c r="Q43" s="103">
        <f>'Jul - Ago'!$H$184+'Jul - Ago'!$H$186-'Jul - Ago'!$H$185</f>
        <v>0</v>
      </c>
      <c r="R43" s="119"/>
      <c r="S43" s="103">
        <f>'Set - Out'!$D$184+'Set - Out'!$D$186-'Set - Out'!$D$185</f>
        <v>0</v>
      </c>
      <c r="T43" s="119"/>
      <c r="U43" s="103">
        <f>'Set - Out'!$H$184+'Set - Out'!$H$186-'Set - Out'!$H$185</f>
        <v>0</v>
      </c>
      <c r="V43" s="119"/>
      <c r="W43" s="103">
        <f>'Nov - Dez'!$D$184+'Nov - Dez'!$D$186-'Nov - Dez'!$D$185</f>
        <v>0</v>
      </c>
      <c r="X43" s="119"/>
      <c r="Y43" s="103">
        <f>'Nov - Dez'!$H$184+'Nov - Dez'!$H$186-'Nov - Dez'!$H$185</f>
        <v>0</v>
      </c>
      <c r="Z43" s="119"/>
      <c r="AA43" s="74"/>
      <c r="AB43" s="119"/>
      <c r="AC43" s="94">
        <f>SUM(C43:Z43)</f>
        <v>0</v>
      </c>
      <c r="AD43" s="119"/>
      <c r="AE43" s="94">
        <f>AC43/12</f>
        <v>0</v>
      </c>
      <c r="AF43" s="119"/>
      <c r="AG43" s="91"/>
    </row>
    <row r="44" spans="1:33" ht="13.5" thickBot="1">
      <c r="A44" s="104" t="s">
        <v>144</v>
      </c>
      <c r="B44" s="119"/>
      <c r="C44" s="105">
        <f>'Jan - Fev'!$E$184+'Jan - Fev'!$E$186-'Jan - Fev'!$E$185</f>
        <v>0</v>
      </c>
      <c r="D44" s="119"/>
      <c r="E44" s="105">
        <f>'Jan - Fev'!$I$184+'Jan - Fev'!$I$186-'Jan - Fev'!$I$185</f>
        <v>0</v>
      </c>
      <c r="F44" s="119"/>
      <c r="G44" s="105">
        <f>'Mar - Abr'!$E$184+'Mar - Abr'!$E$186-'Mar - Abr'!$E$185</f>
        <v>0</v>
      </c>
      <c r="H44" s="119"/>
      <c r="I44" s="105">
        <f>'Mar - Abr'!$I$184+'Mar - Abr'!$I$186-'Mar - Abr'!$I$185</f>
        <v>0</v>
      </c>
      <c r="J44" s="119"/>
      <c r="K44" s="105">
        <f>'Mai - Jun'!$E$184+'Mai - Jun'!$E$186-'Mai - Jun'!$E$185</f>
        <v>0</v>
      </c>
      <c r="L44" s="119"/>
      <c r="M44" s="105">
        <f>'Mai - Jun'!$I$184+'Mai - Jun'!$I$186-'Mai - Jun'!$I$185</f>
        <v>0</v>
      </c>
      <c r="N44" s="219"/>
      <c r="O44" s="233">
        <f>'Jul - Ago'!$E$184+'Jul - Ago'!$E$186-'Jul - Ago'!$E$185</f>
        <v>0</v>
      </c>
      <c r="P44" s="119"/>
      <c r="Q44" s="105">
        <f>'Jul - Ago'!$I$184+'Jul - Ago'!$I$186-'Jul - Ago'!$I$185</f>
        <v>0</v>
      </c>
      <c r="R44" s="119"/>
      <c r="S44" s="105">
        <f>'Set - Out'!$E$184+'Set - Out'!$E$186-'Set - Out'!$E$185</f>
        <v>0</v>
      </c>
      <c r="T44" s="119"/>
      <c r="U44" s="105">
        <f>'Set - Out'!$I$184+'Set - Out'!$I$186-'Set - Out'!$I$185</f>
        <v>0</v>
      </c>
      <c r="V44" s="119"/>
      <c r="W44" s="105">
        <f>'Nov - Dez'!$E$184+'Nov - Dez'!$E$186-'Nov - Dez'!$E$185</f>
        <v>0</v>
      </c>
      <c r="X44" s="119"/>
      <c r="Y44" s="105">
        <f>'Nov - Dez'!$I$184+'Nov - Dez'!$I$186-'Nov - Dez'!$I$185</f>
        <v>0</v>
      </c>
      <c r="Z44" s="119"/>
      <c r="AA44" s="74"/>
      <c r="AB44" s="119"/>
      <c r="AC44" s="94">
        <f>SUM(C44:Z44)</f>
        <v>0</v>
      </c>
      <c r="AD44" s="119"/>
      <c r="AE44" s="94">
        <f>AC44/12</f>
        <v>0</v>
      </c>
      <c r="AF44" s="119"/>
      <c r="AG44" s="91"/>
    </row>
    <row r="45" spans="1:33" ht="13.5" thickBot="1">
      <c r="A45" s="106" t="s">
        <v>145</v>
      </c>
      <c r="B45" s="119"/>
      <c r="C45" s="107">
        <f>C43+C44</f>
        <v>0</v>
      </c>
      <c r="D45" s="119"/>
      <c r="E45" s="107">
        <f>E43+E44</f>
        <v>0</v>
      </c>
      <c r="F45" s="119"/>
      <c r="G45" s="107">
        <f>G43+G44</f>
        <v>0</v>
      </c>
      <c r="H45" s="119"/>
      <c r="I45" s="107">
        <f>I43+I44</f>
        <v>0</v>
      </c>
      <c r="J45" s="119"/>
      <c r="K45" s="107">
        <f>K43+K44</f>
        <v>0</v>
      </c>
      <c r="L45" s="119"/>
      <c r="M45" s="107">
        <f>M43+M44</f>
        <v>0</v>
      </c>
      <c r="N45" s="219"/>
      <c r="O45" s="234">
        <f>O43+O44</f>
        <v>0</v>
      </c>
      <c r="P45" s="119"/>
      <c r="Q45" s="107">
        <f>Q43+Q44</f>
        <v>0</v>
      </c>
      <c r="R45" s="119"/>
      <c r="S45" s="107">
        <f>S43+S44</f>
        <v>0</v>
      </c>
      <c r="T45" s="119"/>
      <c r="U45" s="107">
        <f>U43+U44</f>
        <v>0</v>
      </c>
      <c r="V45" s="119"/>
      <c r="W45" s="107">
        <f>W43+W44</f>
        <v>0</v>
      </c>
      <c r="X45" s="119"/>
      <c r="Y45" s="107">
        <f>Y43+Y44</f>
        <v>0</v>
      </c>
      <c r="Z45" s="119"/>
      <c r="AA45" s="74"/>
      <c r="AB45" s="119"/>
      <c r="AC45" s="108">
        <f>AC43+AC44</f>
        <v>0</v>
      </c>
      <c r="AD45" s="119"/>
      <c r="AE45" s="108">
        <f>AE43+AE44</f>
        <v>0</v>
      </c>
      <c r="AF45" s="119"/>
      <c r="AG45" s="91"/>
    </row>
    <row r="46" spans="1:33" ht="4.5" customHeight="1" thickBot="1">
      <c r="A46" s="116"/>
      <c r="B46" s="119"/>
      <c r="C46" s="109"/>
      <c r="D46" s="119"/>
      <c r="E46" s="109"/>
      <c r="F46" s="119"/>
      <c r="G46" s="109"/>
      <c r="H46" s="119"/>
      <c r="I46" s="109"/>
      <c r="J46" s="119"/>
      <c r="K46" s="109"/>
      <c r="L46" s="119"/>
      <c r="M46" s="109"/>
      <c r="N46" s="219"/>
      <c r="O46" s="235"/>
      <c r="P46" s="119"/>
      <c r="Q46" s="109"/>
      <c r="R46" s="119"/>
      <c r="S46" s="109"/>
      <c r="T46" s="119"/>
      <c r="U46" s="109"/>
      <c r="V46" s="119"/>
      <c r="W46" s="109"/>
      <c r="X46" s="119"/>
      <c r="Y46" s="109"/>
      <c r="Z46" s="119"/>
      <c r="AA46" s="74"/>
      <c r="AB46" s="119"/>
      <c r="AC46" s="110"/>
      <c r="AD46" s="119"/>
      <c r="AE46" s="110"/>
      <c r="AF46" s="119"/>
      <c r="AG46" s="91"/>
    </row>
    <row r="47" spans="1:33" ht="13.5" thickBot="1">
      <c r="A47" s="251" t="s">
        <v>119</v>
      </c>
      <c r="B47" s="121"/>
      <c r="C47" s="251">
        <f>C40+C45</f>
        <v>0</v>
      </c>
      <c r="D47" s="121"/>
      <c r="E47" s="251">
        <f>E40+E45</f>
        <v>0</v>
      </c>
      <c r="F47" s="121"/>
      <c r="G47" s="251">
        <f>G40+G45</f>
        <v>0</v>
      </c>
      <c r="H47" s="121"/>
      <c r="I47" s="251">
        <f>I40+I45</f>
        <v>0</v>
      </c>
      <c r="J47" s="121"/>
      <c r="K47" s="251">
        <f>K40+K45</f>
        <v>0</v>
      </c>
      <c r="L47" s="121"/>
      <c r="M47" s="251">
        <f>M40+M45</f>
        <v>0</v>
      </c>
      <c r="N47" s="222"/>
      <c r="O47" s="251">
        <f>O40+O45</f>
        <v>0</v>
      </c>
      <c r="P47" s="121"/>
      <c r="Q47" s="251">
        <f>Q40+Q45</f>
        <v>0</v>
      </c>
      <c r="R47" s="121"/>
      <c r="S47" s="251">
        <f>S40+S45</f>
        <v>0</v>
      </c>
      <c r="T47" s="121"/>
      <c r="U47" s="251">
        <f>U40+U45</f>
        <v>0</v>
      </c>
      <c r="V47" s="121"/>
      <c r="W47" s="251">
        <f>W40+W45</f>
        <v>0</v>
      </c>
      <c r="X47" s="121"/>
      <c r="Y47" s="251">
        <f>Y40+Y45</f>
        <v>0</v>
      </c>
      <c r="Z47" s="121"/>
      <c r="AA47" s="135"/>
      <c r="AB47" s="121"/>
      <c r="AC47" s="251">
        <f>AC40+AC45</f>
        <v>0</v>
      </c>
      <c r="AD47" s="121"/>
      <c r="AE47" s="251">
        <f>AE40+AE45</f>
        <v>0</v>
      </c>
      <c r="AF47" s="121"/>
      <c r="AG47" s="91"/>
    </row>
    <row r="48" spans="1:33" ht="9" customHeight="1" thickBot="1">
      <c r="A48" s="144"/>
      <c r="B48" s="98"/>
      <c r="C48" s="142"/>
      <c r="D48" s="98"/>
      <c r="E48" s="142"/>
      <c r="F48" s="98"/>
      <c r="G48" s="142"/>
      <c r="H48" s="98"/>
      <c r="I48" s="142"/>
      <c r="J48" s="98"/>
      <c r="K48" s="142"/>
      <c r="L48" s="98"/>
      <c r="M48" s="142"/>
      <c r="N48" s="82"/>
      <c r="O48" s="144"/>
      <c r="P48" s="98"/>
      <c r="Q48" s="142"/>
      <c r="R48" s="98"/>
      <c r="S48" s="142"/>
      <c r="T48" s="98"/>
      <c r="U48" s="142"/>
      <c r="V48" s="98"/>
      <c r="W48" s="142"/>
      <c r="X48" s="98"/>
      <c r="Y48" s="142"/>
      <c r="Z48" s="98"/>
      <c r="AA48" s="98"/>
      <c r="AB48" s="98"/>
      <c r="AC48" s="142"/>
      <c r="AD48" s="98"/>
      <c r="AE48" s="142"/>
      <c r="AF48" s="82"/>
      <c r="AG48" s="143"/>
    </row>
    <row r="49" spans="1:33" ht="12.75">
      <c r="A49" s="453"/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5"/>
      <c r="N49" s="119"/>
      <c r="O49" s="444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6"/>
      <c r="AF49" s="119"/>
      <c r="AG49" s="91"/>
    </row>
    <row r="50" spans="1:33" ht="12.75">
      <c r="A50" s="456"/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8"/>
      <c r="N50" s="120"/>
      <c r="O50" s="447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9"/>
      <c r="AF50" s="120"/>
      <c r="AG50" s="91"/>
    </row>
    <row r="51" spans="1:33" ht="12.75">
      <c r="A51" s="456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8"/>
      <c r="N51" s="119"/>
      <c r="O51" s="447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448"/>
      <c r="AE51" s="449"/>
      <c r="AF51" s="119"/>
      <c r="AG51" s="91"/>
    </row>
    <row r="52" spans="1:33" ht="12.75">
      <c r="A52" s="456"/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8"/>
      <c r="N52" s="119"/>
      <c r="O52" s="447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9"/>
      <c r="AF52" s="119"/>
      <c r="AG52" s="91"/>
    </row>
    <row r="53" spans="1:33" ht="12.75">
      <c r="A53" s="456"/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8"/>
      <c r="N53" s="119"/>
      <c r="O53" s="447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9"/>
      <c r="AF53" s="119"/>
      <c r="AG53" s="91"/>
    </row>
    <row r="54" spans="1:33" ht="15.75" customHeight="1" thickBot="1">
      <c r="A54" s="459"/>
      <c r="B54" s="46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1"/>
      <c r="N54" s="121"/>
      <c r="O54" s="450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2"/>
      <c r="AF54" s="121"/>
      <c r="AG54" s="145"/>
    </row>
    <row r="55" ht="1.5" customHeight="1">
      <c r="A55" s="111"/>
    </row>
    <row r="56" ht="12.75" hidden="1">
      <c r="A56" s="111"/>
    </row>
    <row r="57" ht="12.75" hidden="1">
      <c r="A57" s="111"/>
    </row>
    <row r="58" ht="12.75" hidden="1">
      <c r="A58" s="111"/>
    </row>
    <row r="59" ht="12.75" hidden="1">
      <c r="A59" s="111"/>
    </row>
    <row r="60" ht="12.75" hidden="1">
      <c r="A60" s="111"/>
    </row>
    <row r="61" ht="12.75" hidden="1">
      <c r="A61" s="111"/>
    </row>
    <row r="62" ht="12.75" hidden="1">
      <c r="A62" s="111"/>
    </row>
    <row r="63" ht="12.75" hidden="1">
      <c r="A63" s="111"/>
    </row>
    <row r="64" ht="12.75" hidden="1">
      <c r="A64" s="111"/>
    </row>
    <row r="65" ht="12.75" hidden="1">
      <c r="A65" s="111"/>
    </row>
    <row r="66" ht="12.75" hidden="1">
      <c r="A66" s="111"/>
    </row>
    <row r="67" ht="12.75" hidden="1">
      <c r="A67" s="111"/>
    </row>
    <row r="68" ht="12.75" hidden="1">
      <c r="A68" s="111"/>
    </row>
    <row r="69" ht="12.75" hidden="1">
      <c r="A69" s="111"/>
    </row>
    <row r="70" ht="12.75" hidden="1">
      <c r="A70" s="111"/>
    </row>
    <row r="71" ht="12.75" hidden="1">
      <c r="A71" s="111"/>
    </row>
    <row r="72" ht="12.75" hidden="1">
      <c r="A72" s="111"/>
    </row>
    <row r="73" ht="12.75" hidden="1">
      <c r="A73" s="111"/>
    </row>
    <row r="74" ht="12.75" hidden="1">
      <c r="A74" s="111"/>
    </row>
    <row r="75" ht="12.75" hidden="1">
      <c r="A75" s="111"/>
    </row>
    <row r="76" ht="12.75" hidden="1">
      <c r="A76" s="111"/>
    </row>
    <row r="77" ht="12.75" hidden="1">
      <c r="A77" s="111"/>
    </row>
    <row r="78" ht="12.75" hidden="1">
      <c r="A78" s="111"/>
    </row>
    <row r="79" ht="12.75" hidden="1">
      <c r="A79" s="111"/>
    </row>
    <row r="80" ht="12.75" hidden="1">
      <c r="A80" s="111"/>
    </row>
    <row r="81" ht="12.75" hidden="1">
      <c r="A81" s="111"/>
    </row>
    <row r="82" ht="12.75" hidden="1">
      <c r="A82" s="111"/>
    </row>
    <row r="83" ht="12.75" hidden="1">
      <c r="A83" s="111"/>
    </row>
    <row r="84" ht="12.75" hidden="1">
      <c r="A84" s="111"/>
    </row>
    <row r="85" ht="12.75" hidden="1">
      <c r="A85" s="111"/>
    </row>
    <row r="86" ht="12.75" hidden="1">
      <c r="A86" s="111"/>
    </row>
    <row r="87" ht="12.75" hidden="1">
      <c r="A87" s="111"/>
    </row>
    <row r="88" ht="12.75" hidden="1">
      <c r="A88" s="111"/>
    </row>
    <row r="89" ht="12.75" hidden="1">
      <c r="A89" s="111"/>
    </row>
    <row r="90" ht="12.75" hidden="1">
      <c r="A90" s="111"/>
    </row>
    <row r="91" ht="12.75" hidden="1">
      <c r="A91" s="111"/>
    </row>
    <row r="92" ht="12.75" hidden="1">
      <c r="A92" s="111"/>
    </row>
    <row r="93" ht="12.75" hidden="1">
      <c r="A93" s="111"/>
    </row>
    <row r="94" ht="12.75" hidden="1">
      <c r="A94" s="111"/>
    </row>
    <row r="95" ht="12.75" hidden="1">
      <c r="A95" s="111"/>
    </row>
    <row r="96" ht="12.75" hidden="1">
      <c r="A96" s="111"/>
    </row>
    <row r="97" ht="12.75" hidden="1">
      <c r="A97" s="111"/>
    </row>
    <row r="98" ht="12.75" hidden="1">
      <c r="A98" s="111"/>
    </row>
    <row r="99" ht="12.75" hidden="1">
      <c r="A99" s="111"/>
    </row>
    <row r="100" ht="12.75" hidden="1">
      <c r="A100" s="111"/>
    </row>
    <row r="101" ht="12.75" hidden="1">
      <c r="A101" s="111"/>
    </row>
    <row r="102" ht="12.75" hidden="1">
      <c r="A102" s="111"/>
    </row>
    <row r="103" ht="12.75" hidden="1">
      <c r="A103" s="111"/>
    </row>
    <row r="104" ht="12.75" hidden="1">
      <c r="A104" s="111"/>
    </row>
    <row r="105" ht="12.75" hidden="1">
      <c r="A105" s="111"/>
    </row>
    <row r="106" ht="12.75" hidden="1">
      <c r="A106" s="111"/>
    </row>
    <row r="107" ht="12.75" hidden="1">
      <c r="A107" s="111"/>
    </row>
    <row r="108" ht="12.75" hidden="1">
      <c r="A108" s="111"/>
    </row>
    <row r="109" ht="12.75" hidden="1">
      <c r="A109" s="111"/>
    </row>
    <row r="110" ht="12.75" hidden="1">
      <c r="A110" s="111"/>
    </row>
    <row r="111" ht="12.75" hidden="1">
      <c r="A111" s="111"/>
    </row>
    <row r="112" ht="12.75" hidden="1">
      <c r="A112" s="111"/>
    </row>
    <row r="113" ht="12.75" hidden="1">
      <c r="A113" s="111"/>
    </row>
    <row r="114" ht="12.75" hidden="1">
      <c r="A114" s="111"/>
    </row>
    <row r="115" ht="12.75" hidden="1">
      <c r="A115" s="111"/>
    </row>
    <row r="116" ht="12.75" hidden="1">
      <c r="A116" s="111"/>
    </row>
    <row r="117" ht="12.75" hidden="1">
      <c r="A117" s="111"/>
    </row>
    <row r="118" ht="12.75" hidden="1">
      <c r="A118" s="111"/>
    </row>
    <row r="119" ht="12.75" hidden="1">
      <c r="A119" s="111"/>
    </row>
    <row r="120" ht="12.75" hidden="1">
      <c r="A120" s="100"/>
    </row>
    <row r="121" ht="12.75" hidden="1">
      <c r="A121" s="100"/>
    </row>
    <row r="122" ht="12.75" hidden="1">
      <c r="A122" s="100"/>
    </row>
    <row r="123" ht="12.75" hidden="1">
      <c r="A123" s="100"/>
    </row>
    <row r="124" ht="12.75" hidden="1">
      <c r="A124" s="100"/>
    </row>
    <row r="125" ht="12.75" hidden="1">
      <c r="A125" s="100"/>
    </row>
    <row r="126" ht="12.75" hidden="1">
      <c r="A126" s="100"/>
    </row>
    <row r="127" ht="12.75" hidden="1">
      <c r="A127" s="100"/>
    </row>
    <row r="128" ht="12.75" hidden="1">
      <c r="A128" s="100"/>
    </row>
    <row r="129" ht="12.75" hidden="1">
      <c r="A129" s="100"/>
    </row>
    <row r="130" ht="12.75" hidden="1">
      <c r="A130" s="100"/>
    </row>
    <row r="131" ht="12.75" hidden="1">
      <c r="A131" s="100"/>
    </row>
    <row r="132" ht="12.75" hidden="1">
      <c r="A132" s="100"/>
    </row>
  </sheetData>
  <sheetProtection password="C7BF" sheet="1" objects="1"/>
  <mergeCells count="17">
    <mergeCell ref="AE1:AE2"/>
    <mergeCell ref="M1:M2"/>
    <mergeCell ref="O1:O2"/>
    <mergeCell ref="I1:I2"/>
    <mergeCell ref="K1:K2"/>
    <mergeCell ref="Y1:Y2"/>
    <mergeCell ref="AC1:AC2"/>
    <mergeCell ref="O49:AE54"/>
    <mergeCell ref="A49:M54"/>
    <mergeCell ref="Q1:Q2"/>
    <mergeCell ref="S1:S2"/>
    <mergeCell ref="U1:U2"/>
    <mergeCell ref="W1:W2"/>
    <mergeCell ref="A1:A2"/>
    <mergeCell ref="C1:C2"/>
    <mergeCell ref="E1:E2"/>
    <mergeCell ref="G1:G2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scale="77" r:id="rId2"/>
  <colBreaks count="1" manualBreakCount="1">
    <brk id="14" max="54" man="1"/>
  </colBreaks>
  <ignoredErrors>
    <ignoredError sqref="AC8:AD23 AE8:AE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Marco Holanda</cp:lastModifiedBy>
  <cp:lastPrinted>2021-12-05T11:47:04Z</cp:lastPrinted>
  <dcterms:created xsi:type="dcterms:W3CDTF">2010-10-10T23:22:43Z</dcterms:created>
  <dcterms:modified xsi:type="dcterms:W3CDTF">2022-02-24T19:10:44Z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